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84" tabRatio="934" activeTab="0"/>
  </bookViews>
  <sheets>
    <sheet name="入力の手引き" sheetId="1" r:id="rId1"/>
    <sheet name="①鑑（はじめに入力）" sheetId="2" r:id="rId2"/>
    <sheet name="②事業報告書 " sheetId="3" r:id="rId3"/>
    <sheet name="③７－１" sheetId="4" r:id="rId4"/>
    <sheet name="④７－２" sheetId="5" r:id="rId5"/>
    <sheet name="⑤７－３" sheetId="6" r:id="rId6"/>
    <sheet name="⑥帳簿" sheetId="7" r:id="rId7"/>
    <sheet name="⑧検算用シート" sheetId="8" r:id="rId8"/>
    <sheet name="⑨入力コード表" sheetId="9" r:id="rId9"/>
    <sheet name="⑩領収書綴り　台紙" sheetId="10" r:id="rId10"/>
    <sheet name="⑪通帳の写し　台紙" sheetId="11" r:id="rId11"/>
    <sheet name="⑫報償費・旅費　別紙対応用" sheetId="12" r:id="rId12"/>
    <sheet name="⑦事業精算 (1)" sheetId="13" r:id="rId13"/>
    <sheet name="事業精算 (2)" sheetId="14" r:id="rId14"/>
    <sheet name="事業精算 (3)" sheetId="15" r:id="rId15"/>
    <sheet name="事業精算 (4)" sheetId="16" r:id="rId16"/>
    <sheet name="事業精算 (5)" sheetId="17" r:id="rId17"/>
    <sheet name="事業精算 (6)" sheetId="18" r:id="rId18"/>
    <sheet name="事業精算 (7)" sheetId="19" r:id="rId19"/>
    <sheet name="事業精算 (8)" sheetId="20" r:id="rId20"/>
    <sheet name="事業精算 (9)" sheetId="21" r:id="rId21"/>
    <sheet name="事業精算 (10)" sheetId="22" r:id="rId22"/>
    <sheet name="事業精算 (11)" sheetId="23" r:id="rId23"/>
    <sheet name="事業精算 (12)" sheetId="24" r:id="rId24"/>
    <sheet name="事業精算 (13)" sheetId="25" r:id="rId25"/>
    <sheet name="事業精算 (14)" sheetId="26" r:id="rId26"/>
    <sheet name="事業精算 (15)" sheetId="27" r:id="rId27"/>
    <sheet name="事業精算 (16)" sheetId="28" r:id="rId28"/>
    <sheet name="事業精算 (17)" sheetId="29" r:id="rId29"/>
    <sheet name="事業精算 (18)" sheetId="30" r:id="rId30"/>
    <sheet name="事業精算 (19)" sheetId="31" r:id="rId31"/>
    <sheet name="事業精算 (20)" sheetId="32" r:id="rId32"/>
    <sheet name="事業精算 (21)" sheetId="33" r:id="rId33"/>
    <sheet name="事業精算 (22)" sheetId="34" r:id="rId34"/>
    <sheet name="事業精算 (23)" sheetId="35" r:id="rId35"/>
    <sheet name="事業精算 (24)" sheetId="36" r:id="rId36"/>
    <sheet name="事業精算 (25)" sheetId="37" r:id="rId37"/>
    <sheet name="事業精算 (26)" sheetId="38" r:id="rId38"/>
    <sheet name="事業精算 (27)" sheetId="39" r:id="rId39"/>
    <sheet name="事業精算 (28)" sheetId="40" r:id="rId40"/>
    <sheet name="事業精算 (29)" sheetId="41" r:id="rId41"/>
    <sheet name="事業精算 (30)" sheetId="42" r:id="rId42"/>
  </sheets>
  <definedNames>
    <definedName name="_xlfn.SUMIFS" hidden="1">#NAME?</definedName>
    <definedName name="_xlnm.Print_Area" localSheetId="1">'①鑑（はじめに入力）'!$A$1:$I$47</definedName>
    <definedName name="_xlnm.Print_Area" localSheetId="2">'②事業報告書 '!$A$1:$W$52</definedName>
    <definedName name="_xlnm.Print_Area" localSheetId="3">'③７－１'!$A$1:$L$29</definedName>
    <definedName name="_xlnm.Print_Area" localSheetId="4">'④７－２'!$A$1:$O$14</definedName>
    <definedName name="_xlnm.Print_Area" localSheetId="5">'⑤７－３'!$A$1:$AV$262</definedName>
    <definedName name="_xlnm.Print_Area" localSheetId="6">'⑥帳簿'!$A$1:$H$339</definedName>
    <definedName name="_xlnm.Print_Area" localSheetId="12">'⑦事業精算 (1)'!$A$1:$S$61</definedName>
    <definedName name="_xlnm.Print_Area" localSheetId="7">'⑧検算用シート'!$B$1:$AD$40</definedName>
    <definedName name="_xlnm.Print_Area" localSheetId="8">'⑨入力コード表'!$A$1:$G$23</definedName>
    <definedName name="_xlnm.Print_Area" localSheetId="9">'⑩領収書綴り　台紙'!$A$1:$Q$48</definedName>
    <definedName name="_xlnm.Print_Area" localSheetId="10">'⑪通帳の写し　台紙'!$A$1:$R$55</definedName>
    <definedName name="_xlnm.Print_Area" localSheetId="11">'⑫報償費・旅費　別紙対応用'!$A$1:$Q$49</definedName>
    <definedName name="_xlnm.Print_Area" localSheetId="21">'事業精算 (10)'!$A$1:$S$61</definedName>
    <definedName name="_xlnm.Print_Area" localSheetId="22">'事業精算 (11)'!$A$1:$S$61</definedName>
    <definedName name="_xlnm.Print_Area" localSheetId="23">'事業精算 (12)'!$A$1:$S$61</definedName>
    <definedName name="_xlnm.Print_Area" localSheetId="24">'事業精算 (13)'!$A$1:$S$61</definedName>
    <definedName name="_xlnm.Print_Area" localSheetId="25">'事業精算 (14)'!$A$1:$S$61</definedName>
    <definedName name="_xlnm.Print_Area" localSheetId="26">'事業精算 (15)'!$A$1:$S$61</definedName>
    <definedName name="_xlnm.Print_Area" localSheetId="27">'事業精算 (16)'!$A$1:$S$61</definedName>
    <definedName name="_xlnm.Print_Area" localSheetId="28">'事業精算 (17)'!$A$1:$S$61</definedName>
    <definedName name="_xlnm.Print_Area" localSheetId="29">'事業精算 (18)'!$A$1:$S$61</definedName>
    <definedName name="_xlnm.Print_Area" localSheetId="30">'事業精算 (19)'!$A$1:$S$61</definedName>
    <definedName name="_xlnm.Print_Area" localSheetId="13">'事業精算 (2)'!$A$1:$S$61</definedName>
    <definedName name="_xlnm.Print_Area" localSheetId="31">'事業精算 (20)'!$A$1:$S$61</definedName>
    <definedName name="_xlnm.Print_Area" localSheetId="32">'事業精算 (21)'!$A$1:$S$61</definedName>
    <definedName name="_xlnm.Print_Area" localSheetId="33">'事業精算 (22)'!$A$1:$S$61</definedName>
    <definedName name="_xlnm.Print_Area" localSheetId="34">'事業精算 (23)'!$A$1:$S$61</definedName>
    <definedName name="_xlnm.Print_Area" localSheetId="35">'事業精算 (24)'!$A$1:$S$61</definedName>
    <definedName name="_xlnm.Print_Area" localSheetId="36">'事業精算 (25)'!$A$1:$S$61</definedName>
    <definedName name="_xlnm.Print_Area" localSheetId="37">'事業精算 (26)'!$A$1:$S$61</definedName>
    <definedName name="_xlnm.Print_Area" localSheetId="38">'事業精算 (27)'!$A$1:$S$61</definedName>
    <definedName name="_xlnm.Print_Area" localSheetId="39">'事業精算 (28)'!$A$1:$S$61</definedName>
    <definedName name="_xlnm.Print_Area" localSheetId="40">'事業精算 (29)'!$A$1:$S$61</definedName>
    <definedName name="_xlnm.Print_Area" localSheetId="14">'事業精算 (3)'!$A$1:$S$61</definedName>
    <definedName name="_xlnm.Print_Area" localSheetId="41">'事業精算 (30)'!$A$1:$S$61</definedName>
    <definedName name="_xlnm.Print_Area" localSheetId="15">'事業精算 (4)'!$A$1:$S$61</definedName>
    <definedName name="_xlnm.Print_Area" localSheetId="16">'事業精算 (5)'!$A$1:$S$61</definedName>
    <definedName name="_xlnm.Print_Area" localSheetId="17">'事業精算 (6)'!$A$1:$S$61</definedName>
    <definedName name="_xlnm.Print_Area" localSheetId="18">'事業精算 (7)'!$A$1:$S$61</definedName>
    <definedName name="_xlnm.Print_Area" localSheetId="19">'事業精算 (8)'!$A$1:$S$61</definedName>
    <definedName name="_xlnm.Print_Area" localSheetId="20">'事業精算 (9)'!$A$1:$S$61</definedName>
    <definedName name="_xlnm.Print_Area" localSheetId="0">'入力の手引き'!$A$1:$K$73</definedName>
    <definedName name="_xlnm.Print_Titles" localSheetId="4">'④７－２'!$1:$5</definedName>
    <definedName name="_xlnm.Print_Titles" localSheetId="5">'⑤７－３'!$1:$6</definedName>
    <definedName name="_xlnm.Print_Titles" localSheetId="6">'⑥帳簿'!$1:$3</definedName>
  </definedNames>
  <calcPr fullCalcOnLoad="1"/>
</workbook>
</file>

<file path=xl/comments7.xml><?xml version="1.0" encoding="utf-8"?>
<comments xmlns="http://schemas.openxmlformats.org/spreadsheetml/2006/main">
  <authors>
    <author>T050</author>
  </authors>
  <commentList>
    <comment ref="H3" authorId="0">
      <text>
        <r>
          <rPr>
            <b/>
            <sz val="9"/>
            <rFont val="ＭＳ Ｐゴシック"/>
            <family val="3"/>
          </rPr>
          <t>領収書のＮｏ．等。不要ならば、削除可</t>
        </r>
      </text>
    </comment>
  </commentList>
</comments>
</file>

<file path=xl/sharedStrings.xml><?xml version="1.0" encoding="utf-8"?>
<sst xmlns="http://schemas.openxmlformats.org/spreadsheetml/2006/main" count="8518" uniqueCount="518">
  <si>
    <t>期日・場所</t>
  </si>
  <si>
    <t>参加者</t>
  </si>
  <si>
    <t>報償費</t>
  </si>
  <si>
    <t>交通費</t>
  </si>
  <si>
    <t>宿泊費</t>
  </si>
  <si>
    <t>役務費</t>
  </si>
  <si>
    <t>使用料</t>
  </si>
  <si>
    <t>小計</t>
  </si>
  <si>
    <t>差引</t>
  </si>
  <si>
    <t>指導者</t>
  </si>
  <si>
    <t>選手</t>
  </si>
  <si>
    <t>計</t>
  </si>
  <si>
    <t>指導</t>
  </si>
  <si>
    <t>人</t>
  </si>
  <si>
    <t>①</t>
  </si>
  <si>
    <t>②</t>
  </si>
  <si>
    <t>③</t>
  </si>
  <si>
    <t>③</t>
  </si>
  <si>
    <t>④</t>
  </si>
  <si>
    <t>④</t>
  </si>
  <si>
    <t>（</t>
  </si>
  <si>
    <t>円×</t>
  </si>
  <si>
    <t>人）</t>
  </si>
  <si>
    <t>（単位：円）</t>
  </si>
  <si>
    <t>×</t>
  </si>
  <si>
    <t>円</t>
  </si>
  <si>
    <t>日</t>
  </si>
  <si>
    <t>⑤</t>
  </si>
  <si>
    <t>消耗：</t>
  </si>
  <si>
    <t>食費：</t>
  </si>
  <si>
    <t>修繕：</t>
  </si>
  <si>
    <t>⑥</t>
  </si>
  <si>
    <t>郵便：</t>
  </si>
  <si>
    <t>会場：</t>
  </si>
  <si>
    <t>器具：</t>
  </si>
  <si>
    <t>合宿：</t>
  </si>
  <si>
    <t>車　：</t>
  </si>
  <si>
    <t>事業内容</t>
  </si>
  <si>
    <t>事業名</t>
  </si>
  <si>
    <t>所在地</t>
  </si>
  <si>
    <t>事業の内容</t>
  </si>
  <si>
    <t>会場名</t>
  </si>
  <si>
    <t>（収入－支出）</t>
  </si>
  <si>
    <t>電話：</t>
  </si>
  <si>
    <t>平成</t>
  </si>
  <si>
    <t>専門部</t>
  </si>
  <si>
    <t>記載者職氏名</t>
  </si>
  <si>
    <t>年度　競技力向上対策事業　事業別精算書</t>
  </si>
  <si>
    <t>累計</t>
  </si>
  <si>
    <t>収　　　入</t>
  </si>
  <si>
    <t>１　事業内容</t>
  </si>
  <si>
    <t>別紙のとおり</t>
  </si>
  <si>
    <t>２　収支決算書</t>
  </si>
  <si>
    <t>科目</t>
  </si>
  <si>
    <t>金額</t>
  </si>
  <si>
    <t>説明</t>
  </si>
  <si>
    <t>県費補助金</t>
  </si>
  <si>
    <t>需用費</t>
  </si>
  <si>
    <t>食糧費</t>
  </si>
  <si>
    <t>参加者負担金</t>
  </si>
  <si>
    <t>消耗品費</t>
  </si>
  <si>
    <t>雑収入</t>
  </si>
  <si>
    <t>負担金</t>
  </si>
  <si>
    <t>光熱水費</t>
  </si>
  <si>
    <t>医薬材料費</t>
  </si>
  <si>
    <t>役務費</t>
  </si>
  <si>
    <t>（別紙）</t>
  </si>
  <si>
    <t>７－２　</t>
  </si>
  <si>
    <t>専門部名　</t>
  </si>
  <si>
    <t>年度　選手強化実績報告書（専門部）</t>
  </si>
  <si>
    <t>⑦</t>
  </si>
  <si>
    <t>印刷：</t>
  </si>
  <si>
    <t>光熱：</t>
  </si>
  <si>
    <t>医財：</t>
  </si>
  <si>
    <t>賄材：</t>
  </si>
  <si>
    <t>器運：</t>
  </si>
  <si>
    <t>交通</t>
  </si>
  <si>
    <t>宿泊</t>
  </si>
  <si>
    <t>需要</t>
  </si>
  <si>
    <t>役務</t>
  </si>
  <si>
    <t>補助金合計</t>
  </si>
  <si>
    <t>参加者負担金合計</t>
  </si>
  <si>
    <t>No.</t>
  </si>
  <si>
    <t>選手内訳</t>
  </si>
  <si>
    <t>男子</t>
  </si>
  <si>
    <t>女子</t>
  </si>
  <si>
    <t>選手
（男）</t>
  </si>
  <si>
    <t>選手
（女）</t>
  </si>
  <si>
    <t>日付</t>
  </si>
  <si>
    <t>摘要</t>
  </si>
  <si>
    <t>項目</t>
  </si>
  <si>
    <t>収入</t>
  </si>
  <si>
    <t>支出</t>
  </si>
  <si>
    <t>需用費</t>
  </si>
  <si>
    <t>需用費</t>
  </si>
  <si>
    <t>使用料・賃借料</t>
  </si>
  <si>
    <t>その他</t>
  </si>
  <si>
    <t>コード</t>
  </si>
  <si>
    <t>合計</t>
  </si>
  <si>
    <t>　　</t>
  </si>
  <si>
    <t>燃料費</t>
  </si>
  <si>
    <t>賄材料費</t>
  </si>
  <si>
    <t>手数料</t>
  </si>
  <si>
    <t>修繕料</t>
  </si>
  <si>
    <t>燃料：</t>
  </si>
  <si>
    <t>泊</t>
  </si>
  <si>
    <t>期　　日</t>
  </si>
  <si>
    <t>会計責任者名</t>
  </si>
  <si>
    <t>帳簿</t>
  </si>
  <si>
    <t>報告書・添付資料内訳</t>
  </si>
  <si>
    <t>収支決算書</t>
  </si>
  <si>
    <t>事業別精算書</t>
  </si>
  <si>
    <t>指定口座通帳写し　表・記帳面</t>
  </si>
  <si>
    <t>対象年度におけるもの</t>
  </si>
  <si>
    <t>以上に関して、報告いたします。</t>
  </si>
  <si>
    <t>印</t>
  </si>
  <si>
    <t>通信運搬費</t>
  </si>
  <si>
    <t>旅　費</t>
  </si>
  <si>
    <t>使用料及び賃借料</t>
  </si>
  <si>
    <t>備品購入費</t>
  </si>
  <si>
    <t>備　品
購入費</t>
  </si>
  <si>
    <t>用器具等購入費</t>
  </si>
  <si>
    <t>用器具等
購入費</t>
  </si>
  <si>
    <t>交付金</t>
  </si>
  <si>
    <t>負担金
補助
及び
交付金</t>
  </si>
  <si>
    <t>こちらに入力をしてください</t>
  </si>
  <si>
    <t>←</t>
  </si>
  <si>
    <t>検算(収入－支出）</t>
  </si>
  <si>
    <t>負担金補助
及び交付金</t>
  </si>
  <si>
    <t>報償金・謝金</t>
  </si>
  <si>
    <t>旅費</t>
  </si>
  <si>
    <t>交通費（運賃）</t>
  </si>
  <si>
    <t>NO.</t>
  </si>
  <si>
    <t>事業名</t>
  </si>
  <si>
    <t>期　　日</t>
  </si>
  <si>
    <t>泊</t>
  </si>
  <si>
    <t>日</t>
  </si>
  <si>
    <t>参加者</t>
  </si>
  <si>
    <t>指導者</t>
  </si>
  <si>
    <t>名</t>
  </si>
  <si>
    <t>選手（男）</t>
  </si>
  <si>
    <t>選手（女）</t>
  </si>
  <si>
    <t>計</t>
  </si>
  <si>
    <t>会　　場</t>
  </si>
  <si>
    <t>所在地</t>
  </si>
  <si>
    <t>事業内容</t>
  </si>
  <si>
    <t>収　　入</t>
  </si>
  <si>
    <t>科目</t>
  </si>
  <si>
    <t>補　　　助　　　金</t>
  </si>
  <si>
    <t>円</t>
  </si>
  <si>
    <t>負　　担　　金</t>
  </si>
  <si>
    <t>専　　　門　　　部</t>
  </si>
  <si>
    <t>個　　　　　　　人</t>
  </si>
  <si>
    <t>雑　　　収　　　入</t>
  </si>
  <si>
    <t>計</t>
  </si>
  <si>
    <t>支　　出</t>
  </si>
  <si>
    <t>備品購入費</t>
  </si>
  <si>
    <t>用器具等購入費</t>
  </si>
  <si>
    <t>負担金補助
及び交付金</t>
  </si>
  <si>
    <t>精算額</t>
  </si>
  <si>
    <t>精　　　算　　　額</t>
  </si>
  <si>
    <t>報　償　費</t>
  </si>
  <si>
    <t>旅　　　費</t>
  </si>
  <si>
    <t>需　用　費</t>
  </si>
  <si>
    <t>役　務　費</t>
  </si>
  <si>
    <t>-</t>
  </si>
  <si>
    <t>=</t>
  </si>
  <si>
    <t>残金</t>
  </si>
  <si>
    <t>会計担当者</t>
  </si>
  <si>
    <t>科目・項目</t>
  </si>
  <si>
    <t>収入・その他</t>
  </si>
  <si>
    <t>code</t>
  </si>
  <si>
    <t>in</t>
  </si>
  <si>
    <t>out</t>
  </si>
  <si>
    <t>no</t>
  </si>
  <si>
    <t>領収書
NO</t>
  </si>
  <si>
    <t>専門部名・団体名</t>
  </si>
  <si>
    <t>部長名・代表者名</t>
  </si>
  <si>
    <t>委員長名・顧問名</t>
  </si>
  <si>
    <t>検算用シート</t>
  </si>
  <si>
    <t>年度　選手強化実績報告書</t>
  </si>
  <si>
    <t>　 ←　年度を入力してください</t>
  </si>
  <si>
    <t>記載職・氏名</t>
  </si>
  <si>
    <t>1人</t>
  </si>
  <si>
    <t>名</t>
  </si>
  <si>
    <t>←　個人負担金を入力　1人×　　参加者数</t>
  </si>
  <si>
    <t>　　　データは、７－２、７－３へリンクします。</t>
  </si>
  <si>
    <t>選手
計</t>
  </si>
  <si>
    <t>参　加　者</t>
  </si>
  <si>
    <t>通信：</t>
  </si>
  <si>
    <t>報奨金</t>
  </si>
  <si>
    <t>旅　　費</t>
  </si>
  <si>
    <t>負担金補助・交付金</t>
  </si>
  <si>
    <t>手数料：</t>
  </si>
  <si>
    <t>①</t>
  </si>
  <si>
    <t>負担金：</t>
  </si>
  <si>
    <t>交付金：</t>
  </si>
  <si>
    <t>使用料及び賃借料</t>
  </si>
  <si>
    <t>専門部
負担金：</t>
  </si>
  <si>
    <t>個　人
負担金：</t>
  </si>
  <si>
    <t>雑収入：</t>
  </si>
  <si>
    <t>その他：</t>
  </si>
  <si>
    <t>支　　　　　　　　出</t>
  </si>
  <si>
    <t>人×</t>
  </si>
  <si>
    <t>項　　　目</t>
  </si>
  <si>
    <t>交　　通　　費</t>
  </si>
  <si>
    <t>宿　　泊　　費</t>
  </si>
  <si>
    <t>食　　糧　　費</t>
  </si>
  <si>
    <t>燃　　料　　費</t>
  </si>
  <si>
    <t>光　熱　水　費</t>
  </si>
  <si>
    <t>消　耗　品　費</t>
  </si>
  <si>
    <t>賄  材  料  費</t>
  </si>
  <si>
    <t>修    繕    料</t>
  </si>
  <si>
    <t>医  薬  材  料  費</t>
  </si>
  <si>
    <t>通  信  運  搬  費</t>
  </si>
  <si>
    <t>手     数     料</t>
  </si>
  <si>
    <t>負     担     金</t>
  </si>
  <si>
    <t>←　網掛けのところへデータを入力してください。</t>
  </si>
  <si>
    <t>支出・その他</t>
  </si>
  <si>
    <t>in</t>
  </si>
  <si>
    <t>out</t>
  </si>
  <si>
    <t>使用料及び賃借料</t>
  </si>
  <si>
    <t>そ　　の　　他</t>
  </si>
  <si>
    <t>　そ　　　の　　　他</t>
  </si>
  <si>
    <t>←　補助金を入力（交付金から）</t>
  </si>
  <si>
    <t>←専門部負担金を入力</t>
  </si>
  <si>
    <t>←その他　収入があれば記入　備考に内容を記入</t>
  </si>
  <si>
    <t>←雑収入（利子など）を記入　　備考に内容を記入</t>
  </si>
  <si>
    <t>←指導者　選手男女別に入力</t>
  </si>
  <si>
    <t>←会場・所在地・事業内容を記入</t>
  </si>
  <si>
    <t>連絡先</t>
  </si>
  <si>
    <t>所属先</t>
  </si>
  <si>
    <t>電話番号</t>
  </si>
  <si>
    <t>総計</t>
  </si>
  <si>
    <t>事業
NO</t>
  </si>
  <si>
    <t>事　業</t>
  </si>
  <si>
    <t>表</t>
  </si>
  <si>
    <t>７－１</t>
  </si>
  <si>
    <t>７－２</t>
  </si>
  <si>
    <t>７－３</t>
  </si>
  <si>
    <t>入力コード表</t>
  </si>
  <si>
    <t>（本書式）</t>
  </si>
  <si>
    <t>基本設定用のもの　　提出の際に表紙としてご活用ください</t>
  </si>
  <si>
    <t>提出用（すべてデータで反映します）</t>
  </si>
  <si>
    <t>帳簿シートにデータ入力用のコード表です</t>
  </si>
  <si>
    <t>表シートの入力</t>
  </si>
  <si>
    <t>←記載職・氏名を入力してください</t>
  </si>
  <si>
    <t>←決裁年月日を入力してください</t>
  </si>
  <si>
    <t>←記載責任者の連絡先を所属・電話番号を入力してください</t>
  </si>
  <si>
    <t>そ　 の   他</t>
  </si>
  <si>
    <t>収入データ・交付金は帳簿よりデータ反映</t>
  </si>
  <si>
    <t>こちらに入力をしてください [</t>
  </si>
  <si>
    <t>例）群馬県高体連○○専門部　　○○高校○○部</t>
  </si>
  <si>
    <t>例）部長　○○　○○　　校長　○○　○○</t>
  </si>
  <si>
    <t>支出データは７－３より反映</t>
  </si>
  <si>
    <t>←表シートより反映</t>
  </si>
  <si>
    <t>年度競技力向上対策費</t>
  </si>
  <si>
    <t>事業精算よりデータ反映します</t>
  </si>
  <si>
    <t>基本入力</t>
  </si>
  <si>
    <t>データ反映を確認</t>
  </si>
  <si>
    <t>実施日　　　月　　日（　　）～　　　月　　日（　　）</t>
  </si>
  <si>
    <t>事業別　領収書綴り</t>
  </si>
  <si>
    <t>枚中の</t>
  </si>
  <si>
    <t>（</t>
  </si>
  <si>
    <t>）</t>
  </si>
  <si>
    <t>会計処理</t>
  </si>
  <si>
    <t>帳簿の入力</t>
  </si>
  <si>
    <t>日付・摘要・コード・収入支出・領収書番号を入力してください。</t>
  </si>
  <si>
    <t>領収書の管理</t>
  </si>
  <si>
    <t>領収書１枚につき領収書番号を１つずつつけてください。</t>
  </si>
  <si>
    <t>すべて通し番号１～となります。帳簿上の処理上必要になりますので再確認をお願いします。</t>
  </si>
  <si>
    <t>事業ごとの番号ではありません。すべての領収書を通し番号で処理します。</t>
  </si>
  <si>
    <t>補助金は、通帳記帳と同じ日付で入力をお願いします。（監査対象となるため）</t>
  </si>
  <si>
    <t>事業精算シートの入力</t>
  </si>
  <si>
    <t>網掛けになっているセルに必要事項を入力してください。</t>
  </si>
  <si>
    <t>すべてデータ反映となる重要な情報になりますので、正確に記入をお願いします。</t>
  </si>
  <si>
    <t>入力の際は、実施要項・参加承諾書（校長認知証明のもの）領収書等の確認をお願いします。</t>
  </si>
  <si>
    <t>データ反映の確認</t>
  </si>
  <si>
    <t>検算の確認</t>
  </si>
  <si>
    <t>全データが正しいかどうかを検算シートで確認できます。</t>
  </si>
  <si>
    <t>おかしいところは、再度データ確認をお願いいたします。</t>
  </si>
  <si>
    <t>収入と支出が異なることがないようにお願いします。</t>
  </si>
  <si>
    <t>データ再確認</t>
  </si>
  <si>
    <t>シートを打ち出し、全資料の数値が正しいかどうかを複数名で確認をします。</t>
  </si>
  <si>
    <t>競技力対策事業　　通帳の写し</t>
  </si>
  <si>
    <t>表（口座番号・口座名がわかるもの）</t>
  </si>
  <si>
    <t>印字面（収入・支出の出納状況がわかるもの）</t>
  </si>
  <si>
    <t>（必ず原本のコピーを添付してください）</t>
  </si>
  <si>
    <t>バグ等、何かありましたら高体連までご連絡ください。</t>
  </si>
  <si>
    <t>帳簿データ</t>
  </si>
  <si>
    <t>コード
NO</t>
  </si>
  <si>
    <t>様式７－１データ</t>
  </si>
  <si>
    <t>細目</t>
  </si>
  <si>
    <t>収入額</t>
  </si>
  <si>
    <t>支出額</t>
  </si>
  <si>
    <t>差額</t>
  </si>
  <si>
    <t>データ比較</t>
  </si>
  <si>
    <t>検算結果</t>
  </si>
  <si>
    <t>様式７－３データ</t>
  </si>
  <si>
    <t>交付金　合計額</t>
  </si>
  <si>
    <t>個人負担金</t>
  </si>
  <si>
    <t>専門部負担金</t>
  </si>
  <si>
    <t>雑収入</t>
  </si>
  <si>
    <t>報償費</t>
  </si>
  <si>
    <t>旅　費</t>
  </si>
  <si>
    <t>交通費</t>
  </si>
  <si>
    <t>宿泊費</t>
  </si>
  <si>
    <t>需用費</t>
  </si>
  <si>
    <t>燃料費</t>
  </si>
  <si>
    <t>賄材料費</t>
  </si>
  <si>
    <t>修繕料</t>
  </si>
  <si>
    <t>役務費</t>
  </si>
  <si>
    <t>通信運搬費</t>
  </si>
  <si>
    <t>手数料</t>
  </si>
  <si>
    <t>使用料及び賃借料</t>
  </si>
  <si>
    <t>備　品
購入費</t>
  </si>
  <si>
    <t>用器具等
購入費</t>
  </si>
  <si>
    <t>負担金
補助
及び
交付金</t>
  </si>
  <si>
    <t>負担金</t>
  </si>
  <si>
    <t>帳簿と７－１</t>
  </si>
  <si>
    <t>帳簿と７－３</t>
  </si>
  <si>
    <t>７－１と７－３</t>
  </si>
  <si>
    <t>競技力向上対策費　帳簿記載用　科目・項目コード表</t>
  </si>
  <si>
    <t>領収書綴り</t>
  </si>
  <si>
    <t>通帳の写し台紙</t>
  </si>
  <si>
    <t>提出用貼り付け用の台紙としてお使いください</t>
  </si>
  <si>
    <t>項目表・使途基準額表・会計研修会資料等を参考に確実な対応をお願いいたします。</t>
  </si>
  <si>
    <t>（提出用）出納データを記入します</t>
  </si>
  <si>
    <t>データの確認用のシートです（添付資料）</t>
  </si>
  <si>
    <t>○各事業ごとに領収書はまとめて管理をしてください。</t>
  </si>
  <si>
    <t>すべての金銭の出入りを入力します。</t>
  </si>
  <si>
    <t>コードを入力すると、科目項目が関数で反映します。（必ず入力して下さい）</t>
  </si>
  <si>
    <t>各事業ごとに１シート使用してください。（データ反映で重要になります）</t>
  </si>
  <si>
    <t>データ入力できましたら、提出書類すべてを確認してください。</t>
  </si>
  <si>
    <t>決済段階（部長印段階前）では、専門部段階で
必ず提出書類の確認を、複数の目でお願いいたします。</t>
  </si>
  <si>
    <t>提出段階の処理</t>
  </si>
  <si>
    <t>選手強化実績報告書　　入力の手引き</t>
  </si>
  <si>
    <t>入力の手引き</t>
  </si>
  <si>
    <t>○入力手順</t>
  </si>
  <si>
    <t>様式　７－２</t>
  </si>
  <si>
    <t>泊</t>
  </si>
  <si>
    <t>日</t>
  </si>
  <si>
    <t>合計
回数</t>
  </si>
  <si>
    <t>様式　７－３</t>
  </si>
  <si>
    <t>男</t>
  </si>
  <si>
    <t>女</t>
  </si>
  <si>
    <t>検算</t>
  </si>
  <si>
    <t>code</t>
  </si>
  <si>
    <t>Date
check</t>
  </si>
  <si>
    <t>実績報告書　検算用　チェックシート</t>
  </si>
  <si>
    <t>報償金</t>
  </si>
  <si>
    <t>報償金</t>
  </si>
  <si>
    <t>データ</t>
  </si>
  <si>
    <t>データ</t>
  </si>
  <si>
    <r>
      <t>シート印刷・提出作業準備</t>
    </r>
    <r>
      <rPr>
        <b/>
        <sz val="10.5"/>
        <rFont val="ＭＳ ゴシック"/>
        <family val="3"/>
      </rPr>
      <t>（シート印刷は未記入部分があっても全ページ印刷をお願いします）</t>
    </r>
  </si>
  <si>
    <t>「通帳写し」会計の根拠となる添付資料（「実施要項」「領収書綴り」「参加承諾書」等）を</t>
  </si>
  <si>
    <t>その際、検算シートや修正対応のためにデータを持参していただくと</t>
  </si>
  <si>
    <t>確認作業がよりスムーズに確実に対応できます。</t>
  </si>
  <si>
    <t>また、各事業別に事業精算書・実施要項・参加承諾書・領収書綴りと綴じ込んでいただくと</t>
  </si>
  <si>
    <t>確認作業がスムーズになります。</t>
  </si>
  <si>
    <t>領収書合計額</t>
  </si>
  <si>
    <t>領収書綴り台紙をご活用いただき、事業NO、実施日・事業名・台紙内合計金額を記入してください。</t>
  </si>
  <si>
    <t>入力は、表シート、帳簿シート、各事業精算シートのみですべてデータが構成できます。</t>
  </si>
  <si>
    <t>上記以外のシートは入力・加工しないでください。なお、シートには、保護がかかっております。</t>
  </si>
  <si>
    <t>シート構成</t>
  </si>
  <si>
    <t>様式　７－１　７－３　帳簿　事業精算シート　検算用シート　綴り（領収書・通帳）</t>
  </si>
  <si>
    <t>月</t>
  </si>
  <si>
    <t>年</t>
  </si>
  <si>
    <t>内訳・摘要等</t>
  </si>
  <si>
    <t>←　期日は　月/日（曜日）～月/日（曜日）で入力してください</t>
  </si>
  <si>
    <t>交通費に関しては、領収を別にとる場合については</t>
  </si>
  <si>
    <t>宿泊費に関しては、領収を一括で対応する場合については</t>
  </si>
  <si>
    <t>直接、項目・交通費欄に入力してください。</t>
  </si>
  <si>
    <t>直接、項目・宿泊費欄に入力してください。</t>
  </si>
  <si>
    <t>報償費につきましては、1日あたりの単価を入力して</t>
  </si>
  <si>
    <t>人数・日数を入力してください。</t>
  </si>
  <si>
    <t>摘要を記入ください（発・着等）</t>
  </si>
  <si>
    <t>実費の合計を記入してください。</t>
  </si>
  <si>
    <t>摘要に、具体的項目を記入してください。</t>
  </si>
  <si>
    <t>【実績報告書】</t>
  </si>
  <si>
    <t>【 証拠書類 】</t>
  </si>
  <si>
    <t>負担金補助
及び交付金</t>
  </si>
  <si>
    <t>会  場</t>
  </si>
  <si>
    <t>説明欄に内訳を記入してください</t>
  </si>
  <si>
    <t>選手（男）</t>
  </si>
  <si>
    <t>選手（女）</t>
  </si>
  <si>
    <t>選手計</t>
  </si>
  <si>
    <t>1-20</t>
  </si>
  <si>
    <t>専門部
一般会計</t>
  </si>
  <si>
    <t>部長</t>
  </si>
  <si>
    <t>委員長</t>
  </si>
  <si>
    <t>保険料</t>
  </si>
  <si>
    <t>保　　 険　 　料</t>
  </si>
  <si>
    <t>1日実施の場合は、'4/10 と入力して下さい</t>
  </si>
  <si>
    <t>保険料：</t>
  </si>
  <si>
    <t>←別紙に内訳がある場合は、摘要欄に（別紙参照）と記載して下さい。</t>
  </si>
  <si>
    <t>報　　償　　金</t>
  </si>
  <si>
    <t>←備品購入は原則購入できません（事務局まで問い合わせをお願いします）</t>
  </si>
  <si>
    <t>　　競技力向上対策事業　事業精算書</t>
  </si>
  <si>
    <t>チェック</t>
  </si>
  <si>
    <t>収支決算書　（部長私印押印）</t>
  </si>
  <si>
    <t>　・実施要項</t>
  </si>
  <si>
    <t>　・参加申込書</t>
  </si>
  <si>
    <t>各事業に関する領収書等（原本添付）</t>
  </si>
  <si>
    <t>２部提出　</t>
  </si>
  <si>
    <t>　　書式　７－１</t>
  </si>
  <si>
    <t>　　書式　７－２</t>
  </si>
  <si>
    <t>　　書式　７－３</t>
  </si>
  <si>
    <t>　　帳  簿</t>
  </si>
  <si>
    <t>　　通帳写し</t>
  </si>
  <si>
    <t>　　事業内容綴り</t>
  </si>
  <si>
    <t>　　領収書綴り</t>
  </si>
  <si>
    <t>円（</t>
  </si>
  <si>
    <t>人分）</t>
  </si>
  <si>
    <t>内訳：別紙参照</t>
  </si>
  <si>
    <t>人分</t>
  </si>
  <si>
    <t>：</t>
  </si>
  <si>
    <t>：</t>
  </si>
  <si>
    <t>①</t>
  </si>
  <si>
    <t>②</t>
  </si>
  <si>
    <t>×</t>
  </si>
  <si>
    <t>×</t>
  </si>
  <si>
    <t>（</t>
  </si>
  <si>
    <t>③</t>
  </si>
  <si>
    <t>×</t>
  </si>
  <si>
    <t>：</t>
  </si>
  <si>
    <t>④</t>
  </si>
  <si>
    <t>⑦</t>
  </si>
  <si>
    <t>①</t>
  </si>
  <si>
    <t>②</t>
  </si>
  <si>
    <t>×</t>
  </si>
  <si>
    <t>（</t>
  </si>
  <si>
    <t>：</t>
  </si>
  <si>
    <t>←　科目に報償費or旅費　　項目に　報奨金or交通費or宿泊費　を入力</t>
  </si>
  <si>
    <t>NO</t>
  </si>
  <si>
    <t>金　　額</t>
  </si>
  <si>
    <t>氏　　名</t>
  </si>
  <si>
    <t>所　属　名</t>
  </si>
  <si>
    <t>事業別領収書綴り　（支出内訳表）</t>
  </si>
  <si>
    <t>支出内訳</t>
  </si>
  <si>
    <t>←　支出内訳の扱い</t>
  </si>
  <si>
    <t>報償費は（例）1日2200円×3日</t>
  </si>
  <si>
    <t>交通費は（例）片道２２００円×往復（JR）</t>
  </si>
  <si>
    <t>宿泊費は、（例）7000円×3泊</t>
  </si>
  <si>
    <t>支出合計額</t>
  </si>
  <si>
    <t>合      計</t>
  </si>
  <si>
    <t>消費税</t>
  </si>
  <si>
    <t>外税の場合は入力してください。内税の場合は支出内訳のところに「内税」と記入してください。</t>
  </si>
  <si>
    <t>21-30</t>
  </si>
  <si>
    <t>実施回数</t>
  </si>
  <si>
    <t>20170406　改変</t>
  </si>
  <si>
    <t>Ver.5.01</t>
  </si>
  <si>
    <t>報償費・旅費別紙対応用</t>
  </si>
  <si>
    <t>たくさん発生した場合の内訳表です</t>
  </si>
  <si>
    <t>（変更点）</t>
  </si>
  <si>
    <t>H29より強化費の配分が変更　１期～3期</t>
  </si>
  <si>
    <t>報償費・旅費に関する一括入力の対応</t>
  </si>
  <si>
    <t>役務費に保険料追加　コードも追加</t>
  </si>
  <si>
    <t>各事業に関する文書等（写しでも可）</t>
  </si>
  <si>
    <t>（関東ブロック突破等対策プロジェクト）</t>
  </si>
  <si>
    <t>群馬県高体連体操専門部</t>
  </si>
  <si>
    <t>　　事業報告書　様式４－２</t>
  </si>
  <si>
    <t>（提出用）各事業ごとの収支データを入力します　１～３０　シートあります</t>
  </si>
  <si>
    <t>高体連事務局　強化担当　武藤　浩二</t>
  </si>
  <si>
    <t>事業内容（8事業分）</t>
  </si>
  <si>
    <t>事業別精算書（8事業分）</t>
  </si>
  <si>
    <t>事業数が８を超える場合に関しては高体連までご連絡ください</t>
  </si>
  <si>
    <t>←種別を入力してください　（関東ブロック突破等対策プロジェクト）</t>
  </si>
  <si>
    <t>『関東ブロック突破等対策プロジェクト』  事業報告書</t>
  </si>
  <si>
    <t>団   体   名</t>
  </si>
  <si>
    <t>記載責任者</t>
  </si>
  <si>
    <t>（TEL　　　　</t>
  </si>
  <si>
    <t>）</t>
  </si>
  <si>
    <t>実施期日</t>
  </si>
  <si>
    <t>実施場所</t>
  </si>
  <si>
    <t>参加人員</t>
  </si>
  <si>
    <t>事業種別</t>
  </si>
  <si>
    <r>
      <t xml:space="preserve">事業の内容
</t>
    </r>
    <r>
      <rPr>
        <sz val="11"/>
        <color indexed="8"/>
        <rFont val="ＭＳ Ｐ明朝"/>
        <family val="1"/>
      </rPr>
      <t>（実施内容・結果・成績等を具体的に記入）</t>
    </r>
  </si>
  <si>
    <t>延べ日数・人数</t>
  </si>
  <si>
    <t>役員</t>
  </si>
  <si>
    <t>選手</t>
  </si>
  <si>
    <t>計</t>
  </si>
  <si>
    <t>事業１</t>
  </si>
  <si>
    <t>練習</t>
  </si>
  <si>
    <t>延べ日数</t>
  </si>
  <si>
    <t>日・</t>
  </si>
  <si>
    <t>延べ人数</t>
  </si>
  <si>
    <t>人</t>
  </si>
  <si>
    <t>平成</t>
  </si>
  <si>
    <t>年</t>
  </si>
  <si>
    <t>月</t>
  </si>
  <si>
    <t>日</t>
  </si>
  <si>
    <t>（</t>
  </si>
  <si>
    <t>会場</t>
  </si>
  <si>
    <t>～</t>
  </si>
  <si>
    <t>合宿</t>
  </si>
  <si>
    <t>住所</t>
  </si>
  <si>
    <t>試合</t>
  </si>
  <si>
    <t>泊</t>
  </si>
  <si>
    <t>（　　　　）</t>
  </si>
  <si>
    <t>事業２</t>
  </si>
  <si>
    <t>事業3</t>
  </si>
  <si>
    <t>事業4</t>
  </si>
  <si>
    <t>事業６</t>
  </si>
  <si>
    <t>合計</t>
  </si>
  <si>
    <t>事業報告書</t>
  </si>
  <si>
    <t>提出用</t>
  </si>
  <si>
    <t>事業精算</t>
  </si>
  <si>
    <t>←事業報告書以外の全シートにデータは反映します。</t>
  </si>
  <si>
    <t>印刷は、「表シート」「事業報告書」「７－１」「７－２」「７－３」「帳簿」「事業精算」と</t>
  </si>
  <si>
    <r>
      <t>ファイリングして高体連まで提出期日までに持参してください。</t>
    </r>
    <r>
      <rPr>
        <b/>
        <sz val="12"/>
        <rFont val="ＭＳ ゴシック"/>
        <family val="3"/>
      </rPr>
      <t>全事業終了2週間以内。</t>
    </r>
  </si>
  <si>
    <t>事業報告書シートの提出が忘れがちなので、まとめました。</t>
  </si>
  <si>
    <t>関東ブロック等突破対策プロジェクト</t>
  </si>
  <si>
    <t>関東ブロック等突破対策プロジェクト交付金</t>
  </si>
  <si>
    <t>令和</t>
  </si>
  <si>
    <t>令和</t>
  </si>
  <si>
    <t>元</t>
  </si>
  <si>
    <t>令和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</si>
</sst>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&quot;部&quot;"/>
    <numFmt numFmtId="178" formatCode="0_ "/>
    <numFmt numFmtId="179" formatCode="#,##0_);[Red]\(#,##0\)"/>
    <numFmt numFmtId="180" formatCode="#,##0\ ;&quot;△ &quot;#,##0\ "/>
    <numFmt numFmtId="181" formatCode="m/d"/>
  </numFmts>
  <fonts count="88">
    <font>
      <sz val="10.5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10.5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3"/>
      <name val="ＭＳ 明朝"/>
      <family val="1"/>
    </font>
    <font>
      <sz val="11"/>
      <name val="ＭＳ Ｐ明朝"/>
      <family val="1"/>
    </font>
    <font>
      <b/>
      <sz val="10.5"/>
      <color indexed="10"/>
      <name val="ＭＳ 明朝"/>
      <family val="1"/>
    </font>
    <font>
      <b/>
      <i/>
      <sz val="10.5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明朝"/>
      <family val="1"/>
    </font>
    <font>
      <b/>
      <sz val="9"/>
      <name val="ＭＳ Ｐゴシック"/>
      <family val="3"/>
    </font>
    <font>
      <b/>
      <sz val="10.5"/>
      <name val="ＭＳ 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ゴシック"/>
      <family val="3"/>
    </font>
    <font>
      <b/>
      <sz val="12"/>
      <name val="ＭＳ ゴシック"/>
      <family val="3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i/>
      <sz val="9"/>
      <name val="ＭＳ 明朝"/>
      <family val="1"/>
    </font>
    <font>
      <i/>
      <sz val="12"/>
      <name val="ＭＳ Ｐ明朝"/>
      <family val="1"/>
    </font>
    <font>
      <sz val="9"/>
      <name val="ＭＳ Ｐ明朝"/>
      <family val="1"/>
    </font>
    <font>
      <i/>
      <sz val="14"/>
      <name val="ＭＳ Ｐ明朝"/>
      <family val="1"/>
    </font>
    <font>
      <b/>
      <u val="single"/>
      <sz val="12"/>
      <name val="ＭＳ Ｐ明朝"/>
      <family val="1"/>
    </font>
    <font>
      <b/>
      <sz val="20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u val="single"/>
      <sz val="10.5"/>
      <color indexed="12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u val="single"/>
      <sz val="10.5"/>
      <color indexed="20"/>
      <name val="ＭＳ 明朝"/>
      <family val="1"/>
    </font>
    <font>
      <sz val="10.5"/>
      <color indexed="17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u val="single"/>
      <sz val="10.5"/>
      <color theme="1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2"/>
      <color theme="1"/>
      <name val="ＭＳ Ｐ明朝"/>
      <family val="1"/>
    </font>
    <font>
      <u val="single"/>
      <sz val="10.5"/>
      <color theme="11"/>
      <name val="ＭＳ 明朝"/>
      <family val="1"/>
    </font>
    <font>
      <sz val="10.5"/>
      <color rgb="FF006100"/>
      <name val="ＭＳ 明朝"/>
      <family val="1"/>
    </font>
    <font>
      <sz val="14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medium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uble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0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vertical="center" shrinkToFit="1"/>
    </xf>
    <xf numFmtId="0" fontId="3" fillId="0" borderId="27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0" fillId="0" borderId="42" xfId="0" applyNumberFormat="1" applyBorder="1" applyAlignment="1">
      <alignment horizontal="distributed" vertical="center"/>
    </xf>
    <xf numFmtId="176" fontId="0" fillId="0" borderId="43" xfId="0" applyNumberFormat="1" applyBorder="1" applyAlignment="1">
      <alignment horizontal="distributed" vertical="center"/>
    </xf>
    <xf numFmtId="176" fontId="0" fillId="0" borderId="44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 indent="1"/>
    </xf>
    <xf numFmtId="0" fontId="15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6" fontId="8" fillId="0" borderId="44" xfId="0" applyNumberFormat="1" applyFont="1" applyBorder="1" applyAlignment="1">
      <alignment vertical="center"/>
    </xf>
    <xf numFmtId="176" fontId="8" fillId="0" borderId="47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0" fontId="0" fillId="0" borderId="49" xfId="0" applyBorder="1" applyAlignment="1">
      <alignment vertical="distributed" textRotation="255"/>
    </xf>
    <xf numFmtId="0" fontId="1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distributed" vertical="center"/>
    </xf>
    <xf numFmtId="0" fontId="0" fillId="0" borderId="34" xfId="0" applyBorder="1" applyAlignment="1">
      <alignment vertical="distributed"/>
    </xf>
    <xf numFmtId="0" fontId="0" fillId="0" borderId="50" xfId="0" applyBorder="1" applyAlignment="1">
      <alignment horizontal="distributed" vertical="center" wrapText="1"/>
    </xf>
    <xf numFmtId="0" fontId="2" fillId="0" borderId="38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41" fontId="0" fillId="0" borderId="52" xfId="0" applyNumberForma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54" xfId="0" applyFont="1" applyBorder="1" applyAlignment="1">
      <alignment horizontal="centerContinuous" vertical="center"/>
    </xf>
    <xf numFmtId="0" fontId="19" fillId="0" borderId="58" xfId="0" applyFont="1" applyBorder="1" applyAlignment="1">
      <alignment vertical="center"/>
    </xf>
    <xf numFmtId="0" fontId="0" fillId="0" borderId="20" xfId="0" applyBorder="1" applyAlignment="1">
      <alignment horizontal="distributed" vertical="center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20" fillId="0" borderId="59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vertical="center"/>
    </xf>
    <xf numFmtId="0" fontId="23" fillId="0" borderId="0" xfId="0" applyFont="1" applyAlignment="1" quotePrefix="1">
      <alignment horizontal="center" vertical="center"/>
    </xf>
    <xf numFmtId="0" fontId="0" fillId="0" borderId="42" xfId="0" applyBorder="1" applyAlignment="1">
      <alignment horizontal="distributed" vertical="center" shrinkToFit="1"/>
    </xf>
    <xf numFmtId="0" fontId="0" fillId="0" borderId="45" xfId="0" applyBorder="1" applyAlignment="1">
      <alignment horizontal="distributed" vertical="center" shrinkToFit="1"/>
    </xf>
    <xf numFmtId="178" fontId="0" fillId="0" borderId="48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wrapText="1" shrinkToFi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0" fillId="0" borderId="28" xfId="0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3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27" fillId="0" borderId="0" xfId="0" applyFont="1" applyAlignment="1">
      <alignment horizontal="left" vertical="center" wrapText="1" shrinkToFit="1"/>
    </xf>
    <xf numFmtId="41" fontId="0" fillId="0" borderId="0" xfId="0" applyNumberFormat="1" applyAlignment="1">
      <alignment horizontal="center" vertical="center" shrinkToFit="1"/>
    </xf>
    <xf numFmtId="41" fontId="0" fillId="0" borderId="27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1" fontId="0" fillId="0" borderId="10" xfId="0" applyNumberFormat="1" applyBorder="1" applyAlignment="1">
      <alignment vertical="center" shrinkToFit="1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41" fontId="0" fillId="0" borderId="60" xfId="0" applyNumberForma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center" vertical="center" shrinkToFit="1"/>
    </xf>
    <xf numFmtId="41" fontId="0" fillId="0" borderId="14" xfId="0" applyNumberFormat="1" applyBorder="1" applyAlignment="1">
      <alignment horizontal="center" vertical="center" shrinkToFi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 quotePrefix="1">
      <alignment vertical="center"/>
    </xf>
    <xf numFmtId="41" fontId="0" fillId="0" borderId="0" xfId="0" applyNumberFormat="1" applyAlignment="1">
      <alignment vertical="center" shrinkToFit="1"/>
    </xf>
    <xf numFmtId="41" fontId="0" fillId="0" borderId="67" xfId="0" applyNumberFormat="1" applyBorder="1" applyAlignment="1">
      <alignment vertical="center" shrinkToFit="1"/>
    </xf>
    <xf numFmtId="3" fontId="0" fillId="0" borderId="14" xfId="0" applyNumberFormat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16" fillId="34" borderId="0" xfId="0" applyFont="1" applyFill="1" applyAlignment="1">
      <alignment horizontal="center" vertical="center"/>
    </xf>
    <xf numFmtId="181" fontId="0" fillId="0" borderId="44" xfId="0" applyNumberFormat="1" applyBorder="1" applyAlignment="1">
      <alignment horizontal="distributed" vertical="center" shrinkToFit="1"/>
    </xf>
    <xf numFmtId="0" fontId="0" fillId="0" borderId="68" xfId="0" applyBorder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9" fillId="0" borderId="28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69" xfId="0" applyFont="1" applyBorder="1" applyAlignment="1">
      <alignment vertical="center" shrinkToFit="1"/>
    </xf>
    <xf numFmtId="176" fontId="19" fillId="0" borderId="70" xfId="0" applyNumberFormat="1" applyFont="1" applyBorder="1" applyAlignment="1">
      <alignment vertical="center" shrinkToFit="1"/>
    </xf>
    <xf numFmtId="0" fontId="19" fillId="0" borderId="32" xfId="0" applyFont="1" applyBorder="1" applyAlignment="1">
      <alignment vertical="center" shrinkToFit="1"/>
    </xf>
    <xf numFmtId="0" fontId="19" fillId="0" borderId="67" xfId="0" applyFont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6" xfId="0" applyBorder="1" applyAlignment="1">
      <alignment vertical="center" wrapText="1"/>
    </xf>
    <xf numFmtId="0" fontId="0" fillId="35" borderId="28" xfId="0" applyFill="1" applyBorder="1" applyAlignment="1">
      <alignment vertical="center"/>
    </xf>
    <xf numFmtId="0" fontId="0" fillId="35" borderId="62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74" xfId="0" applyFill="1" applyBorder="1" applyAlignment="1">
      <alignment vertical="center"/>
    </xf>
    <xf numFmtId="0" fontId="0" fillId="35" borderId="76" xfId="0" applyFill="1" applyBorder="1" applyAlignment="1">
      <alignment vertical="center"/>
    </xf>
    <xf numFmtId="0" fontId="0" fillId="35" borderId="78" xfId="0" applyFill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36" borderId="0" xfId="0" applyFill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59" xfId="0" applyBorder="1" applyAlignment="1">
      <alignment vertical="center"/>
    </xf>
    <xf numFmtId="41" fontId="0" fillId="0" borderId="80" xfId="0" applyNumberFormat="1" applyBorder="1" applyAlignment="1">
      <alignment vertical="center" shrinkToFit="1"/>
    </xf>
    <xf numFmtId="41" fontId="0" fillId="0" borderId="72" xfId="0" applyNumberFormat="1" applyBorder="1" applyAlignment="1">
      <alignment vertical="center" shrinkToFit="1"/>
    </xf>
    <xf numFmtId="41" fontId="0" fillId="0" borderId="83" xfId="0" applyNumberFormat="1" applyBorder="1" applyAlignment="1">
      <alignment vertical="center" shrinkToFit="1"/>
    </xf>
    <xf numFmtId="41" fontId="0" fillId="0" borderId="74" xfId="0" applyNumberFormat="1" applyBorder="1" applyAlignment="1">
      <alignment vertical="center" shrinkToFit="1"/>
    </xf>
    <xf numFmtId="41" fontId="0" fillId="0" borderId="76" xfId="0" applyNumberFormat="1" applyBorder="1" applyAlignment="1">
      <alignment vertical="center" shrinkToFit="1"/>
    </xf>
    <xf numFmtId="41" fontId="0" fillId="0" borderId="78" xfId="0" applyNumberFormat="1" applyBorder="1" applyAlignment="1">
      <alignment vertical="center" shrinkToFit="1"/>
    </xf>
    <xf numFmtId="41" fontId="0" fillId="0" borderId="89" xfId="0" applyNumberFormat="1" applyBorder="1" applyAlignment="1">
      <alignment vertical="center" shrinkToFit="1"/>
    </xf>
    <xf numFmtId="41" fontId="0" fillId="0" borderId="90" xfId="0" applyNumberFormat="1" applyBorder="1" applyAlignment="1">
      <alignment vertical="center" shrinkToFit="1"/>
    </xf>
    <xf numFmtId="41" fontId="0" fillId="0" borderId="91" xfId="0" applyNumberFormat="1" applyBorder="1" applyAlignment="1">
      <alignment vertical="center" shrinkToFit="1"/>
    </xf>
    <xf numFmtId="41" fontId="0" fillId="0" borderId="92" xfId="0" applyNumberFormat="1" applyBorder="1" applyAlignment="1">
      <alignment vertical="center" shrinkToFit="1"/>
    </xf>
    <xf numFmtId="41" fontId="0" fillId="0" borderId="93" xfId="0" applyNumberFormat="1" applyBorder="1" applyAlignment="1">
      <alignment vertical="center" shrinkToFit="1"/>
    </xf>
    <xf numFmtId="41" fontId="0" fillId="0" borderId="94" xfId="0" applyNumberFormat="1" applyBorder="1" applyAlignment="1">
      <alignment vertical="center" shrinkToFit="1"/>
    </xf>
    <xf numFmtId="41" fontId="0" fillId="0" borderId="95" xfId="0" applyNumberFormat="1" applyBorder="1" applyAlignment="1">
      <alignment vertical="center" shrinkToFit="1"/>
    </xf>
    <xf numFmtId="41" fontId="0" fillId="0" borderId="96" xfId="0" applyNumberFormat="1" applyBorder="1" applyAlignment="1">
      <alignment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12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0" xfId="0" applyAlignment="1">
      <alignment horizontal="distributed" vertical="center" wrapText="1" indent="1"/>
    </xf>
    <xf numFmtId="0" fontId="9" fillId="16" borderId="12" xfId="0" applyFont="1" applyFill="1" applyBorder="1" applyAlignment="1" applyProtection="1">
      <alignment horizontal="right" vertical="center"/>
      <protection locked="0"/>
    </xf>
    <xf numFmtId="0" fontId="9" fillId="16" borderId="12" xfId="0" applyFont="1" applyFill="1" applyBorder="1" applyAlignment="1" applyProtection="1">
      <alignment horizontal="center" vertical="center"/>
      <protection locked="0"/>
    </xf>
    <xf numFmtId="0" fontId="11" fillId="16" borderId="19" xfId="0" applyFont="1" applyFill="1" applyBorder="1" applyAlignment="1" applyProtection="1">
      <alignment vertical="center" shrinkToFit="1"/>
      <protection locked="0"/>
    </xf>
    <xf numFmtId="0" fontId="11" fillId="16" borderId="19" xfId="0" applyFont="1" applyFill="1" applyBorder="1" applyAlignment="1" applyProtection="1">
      <alignment horizontal="right" vertical="center" shrinkToFit="1"/>
      <protection locked="0"/>
    </xf>
    <xf numFmtId="41" fontId="0" fillId="0" borderId="14" xfId="0" applyNumberFormat="1" applyBorder="1" applyAlignment="1">
      <alignment horizontal="right" vertical="center" shrinkToFit="1"/>
    </xf>
    <xf numFmtId="41" fontId="0" fillId="0" borderId="63" xfId="0" applyNumberFormat="1" applyBorder="1" applyAlignment="1">
      <alignment horizontal="right" vertical="center" shrinkToFit="1"/>
    </xf>
    <xf numFmtId="0" fontId="0" fillId="0" borderId="16" xfId="0" applyBorder="1" applyAlignment="1">
      <alignment vertical="center" wrapText="1" shrinkToFit="1"/>
    </xf>
    <xf numFmtId="0" fontId="7" fillId="0" borderId="97" xfId="0" applyFont="1" applyBorder="1" applyAlignment="1">
      <alignment vertical="center" shrinkToFit="1"/>
    </xf>
    <xf numFmtId="0" fontId="7" fillId="0" borderId="98" xfId="0" applyFont="1" applyBorder="1" applyAlignment="1">
      <alignment vertical="center" shrinkToFit="1"/>
    </xf>
    <xf numFmtId="0" fontId="7" fillId="0" borderId="99" xfId="0" applyFont="1" applyBorder="1" applyAlignment="1">
      <alignment vertical="center" shrinkToFit="1"/>
    </xf>
    <xf numFmtId="178" fontId="9" fillId="0" borderId="16" xfId="0" applyNumberFormat="1" applyFont="1" applyBorder="1" applyAlignment="1">
      <alignment vertical="top" shrinkToFit="1"/>
    </xf>
    <xf numFmtId="178" fontId="9" fillId="0" borderId="100" xfId="0" applyNumberFormat="1" applyFont="1" applyBorder="1" applyAlignment="1">
      <alignment vertical="top" shrinkToFit="1"/>
    </xf>
    <xf numFmtId="178" fontId="9" fillId="0" borderId="101" xfId="0" applyNumberFormat="1" applyFont="1" applyBorder="1" applyAlignment="1">
      <alignment vertical="top" shrinkToFit="1"/>
    </xf>
    <xf numFmtId="0" fontId="19" fillId="0" borderId="16" xfId="0" applyFont="1" applyBorder="1" applyAlignment="1">
      <alignment vertical="center" shrinkToFit="1"/>
    </xf>
    <xf numFmtId="0" fontId="19" fillId="37" borderId="16" xfId="0" applyFont="1" applyFill="1" applyBorder="1" applyAlignment="1">
      <alignment vertical="center" shrinkToFit="1"/>
    </xf>
    <xf numFmtId="41" fontId="15" fillId="37" borderId="16" xfId="0" applyNumberFormat="1" applyFont="1" applyFill="1" applyBorder="1" applyAlignment="1">
      <alignment vertical="center" shrinkToFit="1"/>
    </xf>
    <xf numFmtId="0" fontId="15" fillId="37" borderId="16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37" borderId="102" xfId="0" applyFont="1" applyFill="1" applyBorder="1" applyAlignment="1">
      <alignment vertical="center"/>
    </xf>
    <xf numFmtId="0" fontId="19" fillId="37" borderId="103" xfId="0" applyFont="1" applyFill="1" applyBorder="1" applyAlignment="1">
      <alignment vertical="center"/>
    </xf>
    <xf numFmtId="0" fontId="19" fillId="37" borderId="104" xfId="0" applyFont="1" applyFill="1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41" fontId="0" fillId="0" borderId="106" xfId="0" applyNumberFormat="1" applyBorder="1" applyAlignment="1">
      <alignment vertical="center" shrinkToFit="1"/>
    </xf>
    <xf numFmtId="41" fontId="0" fillId="0" borderId="107" xfId="0" applyNumberFormat="1" applyBorder="1" applyAlignment="1">
      <alignment vertical="center" shrinkToFit="1"/>
    </xf>
    <xf numFmtId="0" fontId="0" fillId="0" borderId="106" xfId="0" applyBorder="1" applyAlignment="1">
      <alignment horizontal="right" vertical="center"/>
    </xf>
    <xf numFmtId="0" fontId="0" fillId="36" borderId="0" xfId="0" applyFill="1" applyAlignment="1">
      <alignment vertical="center"/>
    </xf>
    <xf numFmtId="0" fontId="0" fillId="36" borderId="62" xfId="0" applyFill="1" applyBorder="1" applyAlignment="1">
      <alignment vertical="center"/>
    </xf>
    <xf numFmtId="0" fontId="0" fillId="0" borderId="108" xfId="0" applyBorder="1" applyAlignment="1">
      <alignment vertical="center"/>
    </xf>
    <xf numFmtId="41" fontId="0" fillId="0" borderId="17" xfId="0" applyNumberFormat="1" applyBorder="1" applyAlignment="1">
      <alignment vertical="center" shrinkToFit="1"/>
    </xf>
    <xf numFmtId="41" fontId="0" fillId="0" borderId="32" xfId="0" applyNumberFormat="1" applyBorder="1" applyAlignment="1">
      <alignment vertical="center" shrinkToFit="1"/>
    </xf>
    <xf numFmtId="0" fontId="0" fillId="0" borderId="17" xfId="0" applyBorder="1" applyAlignment="1">
      <alignment horizontal="right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41" fontId="0" fillId="0" borderId="110" xfId="0" applyNumberFormat="1" applyBorder="1" applyAlignment="1">
      <alignment vertical="center" shrinkToFit="1"/>
    </xf>
    <xf numFmtId="0" fontId="0" fillId="35" borderId="45" xfId="0" applyFill="1" applyBorder="1" applyAlignment="1">
      <alignment vertical="center"/>
    </xf>
    <xf numFmtId="41" fontId="0" fillId="0" borderId="111" xfId="0" applyNumberFormat="1" applyBorder="1" applyAlignment="1">
      <alignment vertical="center" shrinkToFit="1"/>
    </xf>
    <xf numFmtId="0" fontId="0" fillId="36" borderId="45" xfId="0" applyFill="1" applyBorder="1" applyAlignment="1">
      <alignment vertical="center"/>
    </xf>
    <xf numFmtId="0" fontId="0" fillId="0" borderId="110" xfId="0" applyBorder="1" applyAlignment="1">
      <alignment horizontal="right"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41" fontId="0" fillId="0" borderId="113" xfId="0" applyNumberFormat="1" applyBorder="1" applyAlignment="1">
      <alignment vertical="center" shrinkToFit="1"/>
    </xf>
    <xf numFmtId="41" fontId="0" fillId="0" borderId="29" xfId="0" applyNumberFormat="1" applyBorder="1" applyAlignment="1">
      <alignment vertical="center" shrinkToFit="1"/>
    </xf>
    <xf numFmtId="0" fontId="0" fillId="36" borderId="28" xfId="0" applyFill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41" fontId="0" fillId="0" borderId="115" xfId="0" applyNumberFormat="1" applyBorder="1" applyAlignment="1">
      <alignment vertical="center" shrinkToFit="1"/>
    </xf>
    <xf numFmtId="41" fontId="0" fillId="0" borderId="116" xfId="0" applyNumberFormat="1" applyBorder="1" applyAlignment="1">
      <alignment vertical="center" shrinkToFit="1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41" fontId="0" fillId="0" borderId="118" xfId="0" applyNumberFormat="1" applyBorder="1" applyAlignment="1">
      <alignment vertical="center" shrinkToFit="1"/>
    </xf>
    <xf numFmtId="0" fontId="0" fillId="0" borderId="82" xfId="0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41" fontId="19" fillId="0" borderId="16" xfId="0" applyNumberFormat="1" applyFont="1" applyBorder="1" applyAlignment="1">
      <alignment vertical="center" shrinkToFit="1"/>
    </xf>
    <xf numFmtId="41" fontId="0" fillId="36" borderId="0" xfId="0" applyNumberFormat="1" applyFill="1" applyAlignment="1">
      <alignment vertical="center" shrinkToFit="1"/>
    </xf>
    <xf numFmtId="0" fontId="19" fillId="36" borderId="0" xfId="0" applyFont="1" applyFill="1" applyAlignment="1">
      <alignment vertical="center"/>
    </xf>
    <xf numFmtId="0" fontId="0" fillId="0" borderId="66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37" borderId="119" xfId="0" applyFill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9" fillId="37" borderId="120" xfId="0" applyFont="1" applyFill="1" applyBorder="1" applyAlignment="1">
      <alignment vertical="center" shrinkToFit="1"/>
    </xf>
    <xf numFmtId="41" fontId="15" fillId="37" borderId="35" xfId="0" applyNumberFormat="1" applyFont="1" applyFill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121" xfId="0" applyBorder="1" applyAlignment="1">
      <alignment vertical="center" shrinkToFit="1"/>
    </xf>
    <xf numFmtId="0" fontId="19" fillId="37" borderId="27" xfId="0" applyFont="1" applyFill="1" applyBorder="1" applyAlignment="1">
      <alignment vertical="center"/>
    </xf>
    <xf numFmtId="0" fontId="19" fillId="37" borderId="68" xfId="0" applyFont="1" applyFill="1" applyBorder="1" applyAlignment="1">
      <alignment vertical="center"/>
    </xf>
    <xf numFmtId="0" fontId="19" fillId="37" borderId="61" xfId="0" applyFont="1" applyFill="1" applyBorder="1" applyAlignment="1">
      <alignment vertical="center"/>
    </xf>
    <xf numFmtId="0" fontId="19" fillId="37" borderId="84" xfId="0" applyFont="1" applyFill="1" applyBorder="1" applyAlignment="1">
      <alignment vertical="center"/>
    </xf>
    <xf numFmtId="0" fontId="19" fillId="0" borderId="120" xfId="0" applyFont="1" applyBorder="1" applyAlignment="1">
      <alignment horizontal="right" vertical="center" shrinkToFit="1"/>
    </xf>
    <xf numFmtId="0" fontId="19" fillId="0" borderId="35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9" fillId="0" borderId="120" xfId="0" applyFont="1" applyBorder="1" applyAlignment="1">
      <alignment vertical="center" shrinkToFit="1"/>
    </xf>
    <xf numFmtId="41" fontId="19" fillId="0" borderId="35" xfId="0" applyNumberFormat="1" applyFont="1" applyBorder="1" applyAlignment="1">
      <alignment vertical="center" shrinkToFit="1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41" fontId="11" fillId="37" borderId="11" xfId="0" applyNumberFormat="1" applyFont="1" applyFill="1" applyBorder="1" applyAlignment="1" applyProtection="1">
      <alignment vertical="center" shrinkToFit="1"/>
      <protection locked="0"/>
    </xf>
    <xf numFmtId="41" fontId="9" fillId="0" borderId="20" xfId="0" applyNumberFormat="1" applyFont="1" applyBorder="1" applyAlignment="1">
      <alignment vertical="center"/>
    </xf>
    <xf numFmtId="41" fontId="11" fillId="37" borderId="11" xfId="0" applyNumberFormat="1" applyFont="1" applyFill="1" applyBorder="1" applyAlignment="1" applyProtection="1">
      <alignment vertical="center"/>
      <protection locked="0"/>
    </xf>
    <xf numFmtId="181" fontId="0" fillId="0" borderId="122" xfId="0" applyNumberFormat="1" applyBorder="1" applyAlignment="1" applyProtection="1">
      <alignment horizontal="center" vertical="center" shrinkToFit="1"/>
      <protection locked="0"/>
    </xf>
    <xf numFmtId="0" fontId="0" fillId="0" borderId="123" xfId="0" applyBorder="1" applyAlignment="1" applyProtection="1">
      <alignment vertical="center" shrinkToFit="1"/>
      <protection locked="0"/>
    </xf>
    <xf numFmtId="178" fontId="0" fillId="0" borderId="124" xfId="0" applyNumberFormat="1" applyBorder="1" applyAlignment="1">
      <alignment vertical="center" shrinkToFit="1"/>
    </xf>
    <xf numFmtId="176" fontId="8" fillId="0" borderId="123" xfId="0" applyNumberFormat="1" applyFont="1" applyBorder="1" applyAlignment="1" applyProtection="1">
      <alignment vertical="center"/>
      <protection locked="0"/>
    </xf>
    <xf numFmtId="176" fontId="8" fillId="0" borderId="125" xfId="0" applyNumberFormat="1" applyFont="1" applyBorder="1" applyAlignment="1" applyProtection="1">
      <alignment vertical="center"/>
      <protection locked="0"/>
    </xf>
    <xf numFmtId="176" fontId="8" fillId="0" borderId="102" xfId="0" applyNumberFormat="1" applyFont="1" applyBorder="1" applyAlignment="1">
      <alignment vertical="center"/>
    </xf>
    <xf numFmtId="176" fontId="0" fillId="0" borderId="102" xfId="0" applyNumberFormat="1" applyBorder="1" applyAlignment="1" applyProtection="1">
      <alignment vertical="center" shrinkToFit="1"/>
      <protection locked="0"/>
    </xf>
    <xf numFmtId="181" fontId="0" fillId="0" borderId="126" xfId="0" applyNumberFormat="1" applyBorder="1" applyAlignment="1" applyProtection="1">
      <alignment horizontal="center" vertical="center" shrinkToFit="1"/>
      <protection locked="0"/>
    </xf>
    <xf numFmtId="0" fontId="0" fillId="0" borderId="127" xfId="0" applyBorder="1" applyAlignment="1" applyProtection="1">
      <alignment vertical="center" shrinkToFit="1"/>
      <protection locked="0"/>
    </xf>
    <xf numFmtId="178" fontId="0" fillId="0" borderId="128" xfId="0" applyNumberFormat="1" applyBorder="1" applyAlignment="1">
      <alignment vertical="center" shrinkToFit="1"/>
    </xf>
    <xf numFmtId="176" fontId="8" fillId="0" borderId="127" xfId="0" applyNumberFormat="1" applyFont="1" applyBorder="1" applyAlignment="1" applyProtection="1">
      <alignment vertical="center"/>
      <protection locked="0"/>
    </xf>
    <xf numFmtId="176" fontId="8" fillId="0" borderId="129" xfId="0" applyNumberFormat="1" applyFont="1" applyBorder="1" applyAlignment="1" applyProtection="1">
      <alignment vertical="center"/>
      <protection locked="0"/>
    </xf>
    <xf numFmtId="176" fontId="8" fillId="0" borderId="126" xfId="0" applyNumberFormat="1" applyFont="1" applyBorder="1" applyAlignment="1">
      <alignment vertical="center"/>
    </xf>
    <xf numFmtId="176" fontId="0" fillId="0" borderId="126" xfId="0" applyNumberFormat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top" shrinkToFit="1"/>
    </xf>
    <xf numFmtId="41" fontId="0" fillId="0" borderId="0" xfId="0" applyNumberFormat="1" applyAlignment="1">
      <alignment horizontal="right" vertical="center" shrinkToFit="1"/>
    </xf>
    <xf numFmtId="41" fontId="19" fillId="0" borderId="0" xfId="0" applyNumberFormat="1" applyFont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center" shrinkToFit="1"/>
    </xf>
    <xf numFmtId="0" fontId="8" fillId="0" borderId="130" xfId="0" applyFont="1" applyBorder="1" applyAlignment="1">
      <alignment horizontal="center" vertical="center" shrinkToFit="1"/>
    </xf>
    <xf numFmtId="0" fontId="8" fillId="0" borderId="131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distributed" vertical="center" shrinkToFit="1"/>
    </xf>
    <xf numFmtId="0" fontId="0" fillId="0" borderId="66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5" fillId="0" borderId="66" xfId="0" applyFont="1" applyBorder="1" applyAlignment="1">
      <alignment horizontal="center" vertical="center" wrapText="1" shrinkToFit="1"/>
    </xf>
    <xf numFmtId="178" fontId="36" fillId="0" borderId="16" xfId="0" applyNumberFormat="1" applyFont="1" applyBorder="1" applyAlignment="1">
      <alignment vertical="top" shrinkToFit="1"/>
    </xf>
    <xf numFmtId="178" fontId="4" fillId="0" borderId="0" xfId="0" applyNumberFormat="1" applyFont="1" applyAlignment="1">
      <alignment vertical="center" shrinkToFit="1"/>
    </xf>
    <xf numFmtId="0" fontId="0" fillId="37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0" borderId="115" xfId="0" applyBorder="1" applyAlignment="1">
      <alignment horizontal="right" vertical="center"/>
    </xf>
    <xf numFmtId="0" fontId="0" fillId="35" borderId="132" xfId="0" applyFill="1" applyBorder="1" applyAlignment="1">
      <alignment vertical="center"/>
    </xf>
    <xf numFmtId="0" fontId="0" fillId="36" borderId="132" xfId="0" applyFill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12" xfId="0" applyBorder="1" applyAlignment="1">
      <alignment horizontal="distributed" vertical="center"/>
    </xf>
    <xf numFmtId="0" fontId="0" fillId="0" borderId="133" xfId="0" applyBorder="1" applyAlignment="1">
      <alignment vertical="center"/>
    </xf>
    <xf numFmtId="0" fontId="15" fillId="0" borderId="28" xfId="0" applyFont="1" applyBorder="1" applyAlignment="1">
      <alignment vertical="top" shrinkToFit="1"/>
    </xf>
    <xf numFmtId="0" fontId="25" fillId="0" borderId="28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178" fontId="9" fillId="0" borderId="17" xfId="0" applyNumberFormat="1" applyFont="1" applyBorder="1" applyAlignment="1">
      <alignment vertical="top" shrinkToFit="1"/>
    </xf>
    <xf numFmtId="178" fontId="9" fillId="0" borderId="134" xfId="0" applyNumberFormat="1" applyFont="1" applyBorder="1" applyAlignment="1">
      <alignment vertical="top" shrinkToFit="1"/>
    </xf>
    <xf numFmtId="178" fontId="9" fillId="0" borderId="135" xfId="0" applyNumberFormat="1" applyFont="1" applyBorder="1" applyAlignment="1">
      <alignment vertical="top" shrinkToFit="1"/>
    </xf>
    <xf numFmtId="178" fontId="36" fillId="0" borderId="17" xfId="0" applyNumberFormat="1" applyFont="1" applyBorder="1" applyAlignment="1">
      <alignment vertical="top" shrinkToFit="1"/>
    </xf>
    <xf numFmtId="0" fontId="7" fillId="0" borderId="134" xfId="0" applyFont="1" applyBorder="1" applyAlignment="1">
      <alignment horizontal="left" vertical="top" wrapText="1"/>
    </xf>
    <xf numFmtId="0" fontId="2" fillId="0" borderId="13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vertical="top" shrinkToFi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7" fillId="0" borderId="100" xfId="0" applyFont="1" applyBorder="1" applyAlignment="1">
      <alignment horizontal="left" vertical="top" wrapText="1"/>
    </xf>
    <xf numFmtId="0" fontId="2" fillId="0" borderId="13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center" shrinkToFit="1"/>
    </xf>
    <xf numFmtId="0" fontId="0" fillId="0" borderId="68" xfId="0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138" xfId="0" applyBorder="1" applyAlignment="1">
      <alignment vertical="center"/>
    </xf>
    <xf numFmtId="0" fontId="0" fillId="0" borderId="110" xfId="0" applyBorder="1" applyAlignment="1">
      <alignment horizontal="distributed" vertical="center"/>
    </xf>
    <xf numFmtId="0" fontId="0" fillId="0" borderId="139" xfId="0" applyBorder="1" applyAlignment="1">
      <alignment horizontal="distributed" vertical="center"/>
    </xf>
    <xf numFmtId="0" fontId="0" fillId="0" borderId="14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11" fillId="0" borderId="37" xfId="0" applyFont="1" applyBorder="1" applyAlignment="1">
      <alignment horizontal="center" vertical="center"/>
    </xf>
    <xf numFmtId="0" fontId="9" fillId="16" borderId="12" xfId="0" applyFont="1" applyFill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>
      <alignment vertical="center" shrinkToFit="1"/>
    </xf>
    <xf numFmtId="176" fontId="9" fillId="0" borderId="16" xfId="0" applyNumberFormat="1" applyFont="1" applyBorder="1" applyAlignment="1">
      <alignment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20" fillId="0" borderId="66" xfId="0" applyNumberFormat="1" applyFont="1" applyBorder="1" applyAlignment="1">
      <alignment vertical="center" shrinkToFit="1"/>
    </xf>
    <xf numFmtId="176" fontId="9" fillId="0" borderId="21" xfId="0" applyNumberFormat="1" applyFont="1" applyBorder="1" applyAlignment="1">
      <alignment vertical="center" shrinkToFit="1"/>
    </xf>
    <xf numFmtId="0" fontId="11" fillId="0" borderId="50" xfId="0" applyFont="1" applyBorder="1" applyAlignment="1">
      <alignment horizontal="center" vertical="center"/>
    </xf>
    <xf numFmtId="176" fontId="11" fillId="16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13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176" fontId="11" fillId="16" borderId="19" xfId="0" applyNumberFormat="1" applyFont="1" applyFill="1" applyBorder="1" applyAlignment="1" applyProtection="1">
      <alignment vertical="center" shrinkToFit="1"/>
      <protection locked="0"/>
    </xf>
    <xf numFmtId="178" fontId="0" fillId="38" borderId="141" xfId="0" applyNumberFormat="1" applyFill="1" applyBorder="1" applyAlignment="1">
      <alignment horizontal="center" vertical="center" shrinkToFit="1"/>
    </xf>
    <xf numFmtId="178" fontId="0" fillId="38" borderId="142" xfId="0" applyNumberFormat="1" applyFill="1" applyBorder="1" applyAlignment="1" applyProtection="1">
      <alignment vertical="center"/>
      <protection locked="0"/>
    </xf>
    <xf numFmtId="178" fontId="0" fillId="38" borderId="143" xfId="0" applyNumberFormat="1" applyFill="1" applyBorder="1" applyAlignment="1" applyProtection="1">
      <alignment vertical="center"/>
      <protection locked="0"/>
    </xf>
    <xf numFmtId="0" fontId="0" fillId="38" borderId="0" xfId="0" applyFill="1" applyAlignment="1">
      <alignment vertical="center"/>
    </xf>
    <xf numFmtId="181" fontId="0" fillId="33" borderId="0" xfId="0" applyNumberForma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178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 shrinkToFit="1"/>
    </xf>
    <xf numFmtId="0" fontId="12" fillId="33" borderId="0" xfId="0" applyFont="1" applyFill="1" applyAlignment="1">
      <alignment vertical="center"/>
    </xf>
    <xf numFmtId="0" fontId="19" fillId="37" borderId="144" xfId="0" applyFont="1" applyFill="1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146" xfId="0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8" xfId="0" applyBorder="1" applyAlignment="1">
      <alignment vertical="center"/>
    </xf>
    <xf numFmtId="176" fontId="0" fillId="0" borderId="62" xfId="0" applyNumberFormat="1" applyBorder="1" applyAlignment="1">
      <alignment horizontal="right" vertical="center"/>
    </xf>
    <xf numFmtId="0" fontId="0" fillId="0" borderId="1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14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45" xfId="0" applyFill="1" applyBorder="1" applyAlignment="1">
      <alignment vertical="center"/>
    </xf>
    <xf numFmtId="176" fontId="21" fillId="16" borderId="150" xfId="0" applyNumberFormat="1" applyFont="1" applyFill="1" applyBorder="1" applyAlignment="1" applyProtection="1">
      <alignment horizontal="right" vertical="center"/>
      <protection locked="0"/>
    </xf>
    <xf numFmtId="176" fontId="21" fillId="16" borderId="5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/>
    </xf>
    <xf numFmtId="0" fontId="11" fillId="37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8" fillId="10" borderId="0" xfId="0" applyFont="1" applyFill="1" applyAlignment="1" applyProtection="1">
      <alignment horizontal="center" vertical="center"/>
      <protection locked="0"/>
    </xf>
    <xf numFmtId="176" fontId="11" fillId="33" borderId="19" xfId="0" applyNumberFormat="1" applyFont="1" applyFill="1" applyBorder="1" applyAlignment="1" applyProtection="1">
      <alignment horizontal="left" vertical="center" shrinkToFit="1"/>
      <protection locked="0"/>
    </xf>
    <xf numFmtId="176" fontId="11" fillId="4" borderId="15" xfId="0" applyNumberFormat="1" applyFont="1" applyFill="1" applyBorder="1" applyAlignment="1" applyProtection="1">
      <alignment horizontal="left" vertical="center" shrinkToFit="1"/>
      <protection locked="0"/>
    </xf>
    <xf numFmtId="176" fontId="11" fillId="4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0" fillId="37" borderId="0" xfId="0" applyNumberFormat="1" applyFill="1" applyAlignment="1">
      <alignment vertical="center"/>
    </xf>
    <xf numFmtId="0" fontId="0" fillId="37" borderId="16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4" fillId="0" borderId="150" xfId="0" applyFont="1" applyBorder="1" applyAlignment="1">
      <alignment horizontal="center" vertical="center"/>
    </xf>
    <xf numFmtId="0" fontId="16" fillId="0" borderId="50" xfId="0" applyFont="1" applyBorder="1" applyAlignment="1">
      <alignment vertical="center" shrinkToFit="1"/>
    </xf>
    <xf numFmtId="0" fontId="1" fillId="0" borderId="50" xfId="0" applyFont="1" applyBorder="1" applyAlignment="1">
      <alignment horizontal="left" vertical="center" shrinkToFit="1"/>
    </xf>
    <xf numFmtId="0" fontId="1" fillId="0" borderId="151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3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0" fillId="0" borderId="146" xfId="0" applyBorder="1" applyAlignment="1">
      <alignment horizontal="center" vertical="center"/>
    </xf>
    <xf numFmtId="0" fontId="15" fillId="0" borderId="152" xfId="0" applyFont="1" applyBorder="1" applyAlignment="1">
      <alignment vertical="top" shrinkToFit="1"/>
    </xf>
    <xf numFmtId="0" fontId="25" fillId="0" borderId="152" xfId="0" applyFont="1" applyBorder="1" applyAlignment="1">
      <alignment horizontal="center" vertical="top" wrapText="1"/>
    </xf>
    <xf numFmtId="0" fontId="25" fillId="0" borderId="153" xfId="0" applyFont="1" applyBorder="1" applyAlignment="1">
      <alignment horizontal="center" vertical="top" wrapText="1"/>
    </xf>
    <xf numFmtId="178" fontId="32" fillId="0" borderId="146" xfId="0" applyNumberFormat="1" applyFont="1" applyBorder="1" applyAlignment="1">
      <alignment vertical="top" shrinkToFit="1"/>
    </xf>
    <xf numFmtId="178" fontId="32" fillId="0" borderId="154" xfId="0" applyNumberFormat="1" applyFont="1" applyBorder="1" applyAlignment="1">
      <alignment vertical="top" shrinkToFit="1"/>
    </xf>
    <xf numFmtId="178" fontId="32" fillId="0" borderId="155" xfId="0" applyNumberFormat="1" applyFont="1" applyBorder="1" applyAlignment="1">
      <alignment vertical="top" shrinkToFit="1"/>
    </xf>
    <xf numFmtId="178" fontId="38" fillId="0" borderId="146" xfId="0" applyNumberFormat="1" applyFont="1" applyBorder="1" applyAlignment="1">
      <alignment vertical="top" shrinkToFit="1"/>
    </xf>
    <xf numFmtId="0" fontId="7" fillId="0" borderId="154" xfId="0" applyFont="1" applyBorder="1" applyAlignment="1">
      <alignment horizontal="left" vertical="top" wrapText="1"/>
    </xf>
    <xf numFmtId="0" fontId="2" fillId="0" borderId="156" xfId="0" applyFont="1" applyBorder="1" applyAlignment="1">
      <alignment horizontal="left" vertical="top" wrapText="1"/>
    </xf>
    <xf numFmtId="0" fontId="7" fillId="0" borderId="14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shrinkToFit="1"/>
    </xf>
    <xf numFmtId="0" fontId="7" fillId="0" borderId="50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7" fillId="0" borderId="157" xfId="0" applyNumberFormat="1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shrinkToFit="1"/>
    </xf>
    <xf numFmtId="0" fontId="25" fillId="0" borderId="118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37" fillId="0" borderId="158" xfId="0" applyFont="1" applyBorder="1" applyAlignment="1">
      <alignment horizontal="center" vertical="center" wrapText="1" shrinkToFit="1"/>
    </xf>
    <xf numFmtId="0" fontId="37" fillId="0" borderId="159" xfId="0" applyFont="1" applyBorder="1" applyAlignment="1">
      <alignment horizontal="center" vertical="center" wrapText="1" shrinkToFit="1"/>
    </xf>
    <xf numFmtId="0" fontId="40" fillId="0" borderId="146" xfId="0" applyFont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41" fontId="0" fillId="33" borderId="60" xfId="0" applyNumberFormat="1" applyFill="1" applyBorder="1" applyAlignment="1">
      <alignment horizontal="center" vertical="center"/>
    </xf>
    <xf numFmtId="41" fontId="19" fillId="33" borderId="160" xfId="0" applyNumberFormat="1" applyFont="1" applyFill="1" applyBorder="1" applyAlignment="1">
      <alignment vertical="center" shrinkToFit="1"/>
    </xf>
    <xf numFmtId="41" fontId="0" fillId="33" borderId="70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7" fillId="33" borderId="97" xfId="0" applyFont="1" applyFill="1" applyBorder="1" applyAlignment="1">
      <alignment vertical="center" shrinkToFit="1"/>
    </xf>
    <xf numFmtId="0" fontId="7" fillId="33" borderId="98" xfId="0" applyFont="1" applyFill="1" applyBorder="1" applyAlignment="1">
      <alignment vertical="center" shrinkToFit="1"/>
    </xf>
    <xf numFmtId="0" fontId="7" fillId="33" borderId="99" xfId="0" applyFont="1" applyFill="1" applyBorder="1" applyAlignment="1">
      <alignment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3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 shrinkToFit="1"/>
    </xf>
    <xf numFmtId="3" fontId="0" fillId="33" borderId="14" xfId="0" applyNumberFormat="1" applyFill="1" applyBorder="1" applyAlignment="1">
      <alignment horizontal="right" vertical="center" shrinkToFit="1"/>
    </xf>
    <xf numFmtId="3" fontId="0" fillId="33" borderId="14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9" fillId="33" borderId="10" xfId="0" applyFont="1" applyFill="1" applyBorder="1" applyAlignment="1">
      <alignment vertical="center" shrinkToFit="1"/>
    </xf>
    <xf numFmtId="0" fontId="0" fillId="33" borderId="3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27" fillId="33" borderId="0" xfId="0" applyFont="1" applyFill="1" applyAlignment="1">
      <alignment horizontal="left" vertical="center" wrapText="1" shrinkToFit="1"/>
    </xf>
    <xf numFmtId="41" fontId="0" fillId="33" borderId="27" xfId="0" applyNumberFormat="1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41" fontId="0" fillId="33" borderId="10" xfId="0" applyNumberForma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2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right" vertical="center" shrinkToFit="1"/>
    </xf>
    <xf numFmtId="41" fontId="0" fillId="33" borderId="0" xfId="0" applyNumberFormat="1" applyFill="1" applyAlignment="1">
      <alignment horizontal="center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33" borderId="27" xfId="0" applyFill="1" applyBorder="1" applyAlignment="1">
      <alignment vertical="center"/>
    </xf>
    <xf numFmtId="0" fontId="0" fillId="33" borderId="0" xfId="0" applyFill="1" applyAlignment="1">
      <alignment horizontal="left" vertical="center" shrinkToFit="1"/>
    </xf>
    <xf numFmtId="176" fontId="0" fillId="33" borderId="14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horizontal="center" vertical="center" shrinkToFit="1"/>
    </xf>
    <xf numFmtId="3" fontId="0" fillId="33" borderId="13" xfId="0" applyNumberFormat="1" applyFill="1" applyBorder="1" applyAlignment="1">
      <alignment horizontal="right" vertical="center" shrinkToFit="1"/>
    </xf>
    <xf numFmtId="0" fontId="19" fillId="33" borderId="11" xfId="0" applyFont="1" applyFill="1" applyBorder="1" applyAlignment="1">
      <alignment vertical="center" shrinkToFit="1"/>
    </xf>
    <xf numFmtId="0" fontId="0" fillId="33" borderId="3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60" xfId="0" applyNumberFormat="1" applyBorder="1" applyAlignment="1">
      <alignment horizontal="right" vertical="center"/>
    </xf>
    <xf numFmtId="179" fontId="19" fillId="0" borderId="160" xfId="0" applyNumberFormat="1" applyFont="1" applyBorder="1" applyAlignment="1">
      <alignment vertical="center" shrinkToFit="1"/>
    </xf>
    <xf numFmtId="179" fontId="0" fillId="0" borderId="70" xfId="0" applyNumberFormat="1" applyBorder="1" applyAlignment="1">
      <alignment vertical="center"/>
    </xf>
    <xf numFmtId="41" fontId="0" fillId="33" borderId="145" xfId="0" applyNumberFormat="1" applyFill="1" applyBorder="1" applyAlignment="1">
      <alignment horizontal="center" vertical="center" shrinkToFit="1"/>
    </xf>
    <xf numFmtId="0" fontId="7" fillId="33" borderId="157" xfId="0" applyFont="1" applyFill="1" applyBorder="1" applyAlignment="1">
      <alignment vertical="top" shrinkToFit="1"/>
    </xf>
    <xf numFmtId="0" fontId="7" fillId="33" borderId="152" xfId="0" applyFont="1" applyFill="1" applyBorder="1" applyAlignment="1">
      <alignment vertical="top" shrinkToFit="1"/>
    </xf>
    <xf numFmtId="0" fontId="7" fillId="33" borderId="153" xfId="0" applyFont="1" applyFill="1" applyBorder="1" applyAlignment="1">
      <alignment vertical="top" shrinkToFit="1"/>
    </xf>
    <xf numFmtId="41" fontId="0" fillId="33" borderId="157" xfId="0" applyNumberFormat="1" applyFill="1" applyBorder="1" applyAlignment="1">
      <alignment vertical="center" shrinkToFit="1"/>
    </xf>
    <xf numFmtId="41" fontId="0" fillId="33" borderId="152" xfId="0" applyNumberFormat="1" applyFill="1" applyBorder="1" applyAlignment="1">
      <alignment vertical="center" shrinkToFit="1"/>
    </xf>
    <xf numFmtId="41" fontId="0" fillId="33" borderId="161" xfId="0" applyNumberFormat="1" applyFill="1" applyBorder="1" applyAlignment="1">
      <alignment vertical="center" shrinkToFit="1"/>
    </xf>
    <xf numFmtId="41" fontId="0" fillId="33" borderId="0" xfId="0" applyNumberFormat="1" applyFill="1" applyAlignment="1">
      <alignment vertical="center" shrinkToFit="1"/>
    </xf>
    <xf numFmtId="41" fontId="19" fillId="33" borderId="157" xfId="0" applyNumberFormat="1" applyFont="1" applyFill="1" applyBorder="1" applyAlignment="1">
      <alignment vertical="center" shrinkToFit="1"/>
    </xf>
    <xf numFmtId="41" fontId="0" fillId="33" borderId="147" xfId="0" applyNumberFormat="1" applyFill="1" applyBorder="1" applyAlignment="1">
      <alignment vertical="center" shrinkToFit="1"/>
    </xf>
    <xf numFmtId="41" fontId="0" fillId="33" borderId="0" xfId="0" applyNumberFormat="1" applyFill="1" applyAlignment="1">
      <alignment vertical="center" shrinkToFit="1"/>
    </xf>
    <xf numFmtId="41" fontId="0" fillId="33" borderId="18" xfId="0" applyNumberFormat="1" applyFill="1" applyBorder="1" applyAlignment="1">
      <alignment vertical="center" shrinkToFit="1"/>
    </xf>
    <xf numFmtId="41" fontId="0" fillId="33" borderId="11" xfId="0" applyNumberFormat="1" applyFill="1" applyBorder="1" applyAlignment="1">
      <alignment vertical="center" shrinkToFit="1"/>
    </xf>
    <xf numFmtId="41" fontId="0" fillId="33" borderId="117" xfId="0" applyNumberFormat="1" applyFill="1" applyBorder="1" applyAlignment="1">
      <alignment horizontal="center" vertical="center" shrinkToFit="1"/>
    </xf>
    <xf numFmtId="0" fontId="7" fillId="33" borderId="64" xfId="0" applyFont="1" applyFill="1" applyBorder="1" applyAlignment="1">
      <alignment vertical="top" shrinkToFit="1"/>
    </xf>
    <xf numFmtId="0" fontId="7" fillId="33" borderId="62" xfId="0" applyFont="1" applyFill="1" applyBorder="1" applyAlignment="1">
      <alignment vertical="top" shrinkToFit="1"/>
    </xf>
    <xf numFmtId="0" fontId="7" fillId="33" borderId="63" xfId="0" applyFont="1" applyFill="1" applyBorder="1" applyAlignment="1">
      <alignment vertical="top" shrinkToFit="1"/>
    </xf>
    <xf numFmtId="41" fontId="0" fillId="33" borderId="162" xfId="0" applyNumberFormat="1" applyFill="1" applyBorder="1" applyAlignment="1">
      <alignment vertical="center" shrinkToFit="1"/>
    </xf>
    <xf numFmtId="41" fontId="0" fillId="33" borderId="54" xfId="0" applyNumberFormat="1" applyFill="1" applyBorder="1" applyAlignment="1">
      <alignment vertical="center" shrinkToFit="1"/>
    </xf>
    <xf numFmtId="41" fontId="0" fillId="33" borderId="163" xfId="0" applyNumberFormat="1" applyFill="1" applyBorder="1" applyAlignment="1">
      <alignment vertical="center" shrinkToFit="1"/>
    </xf>
    <xf numFmtId="41" fontId="0" fillId="33" borderId="62" xfId="0" applyNumberFormat="1" applyFill="1" applyBorder="1" applyAlignment="1">
      <alignment vertical="center" shrinkToFit="1"/>
    </xf>
    <xf numFmtId="41" fontId="19" fillId="33" borderId="64" xfId="0" applyNumberFormat="1" applyFont="1" applyFill="1" applyBorder="1" applyAlignment="1">
      <alignment vertical="center" shrinkToFit="1"/>
    </xf>
    <xf numFmtId="41" fontId="0" fillId="33" borderId="67" xfId="0" applyNumberFormat="1" applyFill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distributed" vertical="center" shrinkToFit="1"/>
    </xf>
    <xf numFmtId="0" fontId="9" fillId="0" borderId="121" xfId="0" applyFont="1" applyBorder="1" applyAlignment="1">
      <alignment vertical="center"/>
    </xf>
    <xf numFmtId="0" fontId="32" fillId="0" borderId="68" xfId="0" applyFont="1" applyBorder="1" applyAlignment="1">
      <alignment horizontal="center" vertical="center" shrinkToFit="1"/>
    </xf>
    <xf numFmtId="0" fontId="32" fillId="0" borderId="45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9" fillId="0" borderId="21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1" fontId="0" fillId="10" borderId="113" xfId="0" applyNumberFormat="1" applyFill="1" applyBorder="1" applyAlignment="1">
      <alignment vertical="center" shrinkToFit="1"/>
    </xf>
    <xf numFmtId="41" fontId="0" fillId="10" borderId="80" xfId="0" applyNumberFormat="1" applyFill="1" applyBorder="1" applyAlignment="1">
      <alignment vertical="center" shrinkToFit="1"/>
    </xf>
    <xf numFmtId="41" fontId="0" fillId="10" borderId="83" xfId="0" applyNumberFormat="1" applyFill="1" applyBorder="1" applyAlignment="1">
      <alignment vertical="center" shrinkToFit="1"/>
    </xf>
    <xf numFmtId="41" fontId="0" fillId="10" borderId="106" xfId="0" applyNumberFormat="1" applyFill="1" applyBorder="1" applyAlignment="1">
      <alignment vertical="center" shrinkToFit="1"/>
    </xf>
    <xf numFmtId="41" fontId="0" fillId="10" borderId="72" xfId="0" applyNumberFormat="1" applyFill="1" applyBorder="1" applyAlignment="1">
      <alignment vertical="center" shrinkToFit="1"/>
    </xf>
    <xf numFmtId="41" fontId="0" fillId="10" borderId="115" xfId="0" applyNumberFormat="1" applyFill="1" applyBorder="1" applyAlignment="1">
      <alignment vertical="center" shrinkToFit="1"/>
    </xf>
    <xf numFmtId="41" fontId="0" fillId="10" borderId="118" xfId="0" applyNumberFormat="1" applyFill="1" applyBorder="1" applyAlignment="1">
      <alignment vertical="center" shrinkToFit="1"/>
    </xf>
    <xf numFmtId="41" fontId="0" fillId="10" borderId="17" xfId="0" applyNumberFormat="1" applyFill="1" applyBorder="1" applyAlignment="1">
      <alignment vertical="center" shrinkToFit="1"/>
    </xf>
    <xf numFmtId="41" fontId="0" fillId="10" borderId="110" xfId="0" applyNumberFormat="1" applyFill="1" applyBorder="1" applyAlignment="1">
      <alignment vertical="center" shrinkToFit="1"/>
    </xf>
    <xf numFmtId="41" fontId="0" fillId="10" borderId="76" xfId="0" applyNumberFormat="1" applyFill="1" applyBorder="1" applyAlignment="1">
      <alignment vertical="center" shrinkToFit="1"/>
    </xf>
    <xf numFmtId="41" fontId="0" fillId="10" borderId="74" xfId="0" applyNumberFormat="1" applyFill="1" applyBorder="1" applyAlignment="1">
      <alignment vertical="center" shrinkToFit="1"/>
    </xf>
    <xf numFmtId="41" fontId="0" fillId="10" borderId="78" xfId="0" applyNumberFormat="1" applyFill="1" applyBorder="1" applyAlignment="1">
      <alignment vertical="center" shrinkToFit="1"/>
    </xf>
    <xf numFmtId="0" fontId="10" fillId="37" borderId="0" xfId="0" applyFont="1" applyFill="1" applyAlignment="1">
      <alignment horizontal="right" vertical="center"/>
    </xf>
    <xf numFmtId="0" fontId="85" fillId="0" borderId="0" xfId="61" applyFont="1" applyAlignment="1">
      <alignment horizontal="left" vertical="center"/>
      <protection/>
    </xf>
    <xf numFmtId="0" fontId="82" fillId="0" borderId="0" xfId="61">
      <alignment vertical="center"/>
      <protection/>
    </xf>
    <xf numFmtId="0" fontId="86" fillId="0" borderId="0" xfId="61" applyFont="1" applyAlignment="1">
      <alignment horizontal="center" vertical="center"/>
      <protection/>
    </xf>
    <xf numFmtId="0" fontId="82" fillId="0" borderId="0" xfId="61" applyAlignment="1">
      <alignment horizontal="right" vertical="center"/>
      <protection/>
    </xf>
    <xf numFmtId="0" fontId="82" fillId="0" borderId="50" xfId="61" applyBorder="1" applyAlignment="1">
      <alignment horizontal="center" vertical="center"/>
      <protection/>
    </xf>
    <xf numFmtId="0" fontId="82" fillId="0" borderId="21" xfId="61" applyBorder="1" applyAlignment="1">
      <alignment horizontal="center" vertical="center"/>
      <protection/>
    </xf>
    <xf numFmtId="0" fontId="82" fillId="0" borderId="21" xfId="61" applyBorder="1">
      <alignment vertical="center"/>
      <protection/>
    </xf>
    <xf numFmtId="0" fontId="82" fillId="0" borderId="10" xfId="61" applyBorder="1">
      <alignment vertical="center"/>
      <protection/>
    </xf>
    <xf numFmtId="0" fontId="82" fillId="0" borderId="14" xfId="61" applyBorder="1">
      <alignment vertical="center"/>
      <protection/>
    </xf>
    <xf numFmtId="0" fontId="82" fillId="0" borderId="17" xfId="61" applyBorder="1">
      <alignment vertical="center"/>
      <protection/>
    </xf>
    <xf numFmtId="0" fontId="82" fillId="0" borderId="21" xfId="61" applyBorder="1" applyAlignment="1">
      <alignment horizontal="center" vertical="center" wrapText="1"/>
      <protection/>
    </xf>
    <xf numFmtId="0" fontId="82" fillId="0" borderId="17" xfId="61" applyBorder="1" applyAlignment="1">
      <alignment horizontal="center" vertical="center"/>
      <protection/>
    </xf>
    <xf numFmtId="0" fontId="82" fillId="0" borderId="15" xfId="61" applyBorder="1">
      <alignment vertical="center"/>
      <protection/>
    </xf>
    <xf numFmtId="0" fontId="82" fillId="0" borderId="19" xfId="61" applyBorder="1">
      <alignment vertical="center"/>
      <protection/>
    </xf>
    <xf numFmtId="0" fontId="82" fillId="0" borderId="19" xfId="61" applyBorder="1" applyAlignment="1">
      <alignment horizontal="right" vertical="center"/>
      <protection/>
    </xf>
    <xf numFmtId="0" fontId="82" fillId="0" borderId="20" xfId="61" applyBorder="1">
      <alignment vertical="center"/>
      <protection/>
    </xf>
    <xf numFmtId="0" fontId="82" fillId="0" borderId="16" xfId="61" applyBorder="1">
      <alignment vertical="center"/>
      <protection/>
    </xf>
    <xf numFmtId="0" fontId="82" fillId="0" borderId="164" xfId="61" applyBorder="1">
      <alignment vertical="center"/>
      <protection/>
    </xf>
    <xf numFmtId="0" fontId="82" fillId="0" borderId="19" xfId="61" applyBorder="1" applyAlignment="1">
      <alignment horizontal="center" vertical="center"/>
      <protection/>
    </xf>
    <xf numFmtId="0" fontId="82" fillId="0" borderId="20" xfId="61" applyBorder="1" applyAlignment="1">
      <alignment horizontal="center" vertical="center"/>
      <protection/>
    </xf>
    <xf numFmtId="0" fontId="30" fillId="0" borderId="68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1" fillId="37" borderId="84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69" xfId="0" applyFont="1" applyFill="1" applyBorder="1" applyAlignment="1">
      <alignment horizontal="center" vertical="center" wrapText="1"/>
    </xf>
    <xf numFmtId="0" fontId="31" fillId="37" borderId="61" xfId="0" applyFont="1" applyFill="1" applyBorder="1" applyAlignment="1">
      <alignment horizontal="center" vertical="center" wrapText="1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121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29" fillId="0" borderId="165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/>
    </xf>
    <xf numFmtId="0" fontId="29" fillId="0" borderId="161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10" borderId="1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10" borderId="12" xfId="0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2" fillId="0" borderId="17" xfId="61" applyBorder="1" applyAlignment="1">
      <alignment horizontal="left" vertical="top" wrapText="1"/>
      <protection/>
    </xf>
    <xf numFmtId="0" fontId="82" fillId="0" borderId="0" xfId="61" applyAlignment="1">
      <alignment horizontal="center" vertical="center"/>
      <protection/>
    </xf>
    <xf numFmtId="0" fontId="82" fillId="0" borderId="10" xfId="61" applyBorder="1" applyAlignment="1">
      <alignment horizontal="center" vertical="center"/>
      <protection/>
    </xf>
    <xf numFmtId="0" fontId="82" fillId="0" borderId="14" xfId="61" applyBorder="1" applyAlignment="1">
      <alignment horizontal="center" vertical="center"/>
      <protection/>
    </xf>
    <xf numFmtId="0" fontId="82" fillId="0" borderId="19" xfId="61" applyBorder="1" applyAlignment="1">
      <alignment horizontal="center" vertical="center"/>
      <protection/>
    </xf>
    <xf numFmtId="0" fontId="82" fillId="0" borderId="150" xfId="61" applyBorder="1" applyAlignment="1">
      <alignment horizontal="center" vertical="center"/>
      <protection/>
    </xf>
    <xf numFmtId="0" fontId="82" fillId="0" borderId="50" xfId="61" applyBorder="1" applyAlignment="1">
      <alignment horizontal="center" vertical="center"/>
      <protection/>
    </xf>
    <xf numFmtId="0" fontId="82" fillId="0" borderId="166" xfId="61" applyBorder="1" applyAlignment="1">
      <alignment horizontal="center" vertical="center"/>
      <protection/>
    </xf>
    <xf numFmtId="0" fontId="82" fillId="0" borderId="24" xfId="61" applyBorder="1" applyAlignment="1">
      <alignment horizontal="center" vertical="center"/>
      <protection/>
    </xf>
    <xf numFmtId="0" fontId="82" fillId="0" borderId="149" xfId="61" applyBorder="1" applyAlignment="1">
      <alignment horizontal="center" vertical="center" textRotation="255"/>
      <protection/>
    </xf>
    <xf numFmtId="0" fontId="82" fillId="0" borderId="108" xfId="61" applyBorder="1" applyAlignment="1">
      <alignment horizontal="center" vertical="center" textRotation="255"/>
      <protection/>
    </xf>
    <xf numFmtId="0" fontId="82" fillId="0" borderId="37" xfId="61" applyBorder="1" applyAlignment="1">
      <alignment horizontal="center" vertical="center"/>
      <protection/>
    </xf>
    <xf numFmtId="0" fontId="82" fillId="0" borderId="21" xfId="61" applyBorder="1" applyAlignment="1">
      <alignment horizontal="center" vertical="center"/>
      <protection/>
    </xf>
    <xf numFmtId="0" fontId="82" fillId="0" borderId="17" xfId="61" applyBorder="1" applyAlignment="1">
      <alignment horizontal="center" vertical="center"/>
      <protection/>
    </xf>
    <xf numFmtId="0" fontId="82" fillId="0" borderId="21" xfId="61" applyBorder="1" applyAlignment="1">
      <alignment horizontal="left" vertical="top" wrapText="1"/>
      <protection/>
    </xf>
    <xf numFmtId="0" fontId="82" fillId="0" borderId="10" xfId="61" applyBorder="1" applyAlignment="1">
      <alignment horizontal="center" vertical="center" textRotation="255"/>
      <protection/>
    </xf>
    <xf numFmtId="0" fontId="82" fillId="0" borderId="0" xfId="61" applyAlignment="1">
      <alignment horizontal="center" vertical="center" textRotation="255"/>
      <protection/>
    </xf>
    <xf numFmtId="0" fontId="82" fillId="0" borderId="14" xfId="61" applyBorder="1" applyAlignment="1">
      <alignment horizontal="center" vertical="center" textRotation="255"/>
      <protection/>
    </xf>
    <xf numFmtId="0" fontId="82" fillId="0" borderId="18" xfId="61" applyBorder="1" applyAlignment="1">
      <alignment horizontal="left" vertical="top" wrapText="1"/>
      <protection/>
    </xf>
    <xf numFmtId="0" fontId="82" fillId="0" borderId="18" xfId="61" applyBorder="1" applyAlignment="1">
      <alignment horizontal="center" vertical="center"/>
      <protection/>
    </xf>
    <xf numFmtId="0" fontId="82" fillId="0" borderId="11" xfId="61" applyBorder="1" applyAlignment="1">
      <alignment horizontal="center" vertical="center"/>
      <protection/>
    </xf>
    <xf numFmtId="0" fontId="82" fillId="0" borderId="12" xfId="61" applyBorder="1" applyAlignment="1">
      <alignment horizontal="center" vertical="center"/>
      <protection/>
    </xf>
    <xf numFmtId="0" fontId="82" fillId="0" borderId="13" xfId="61" applyBorder="1" applyAlignment="1">
      <alignment horizontal="center" vertical="center"/>
      <protection/>
    </xf>
    <xf numFmtId="0" fontId="82" fillId="0" borderId="148" xfId="61" applyBorder="1" applyAlignment="1">
      <alignment horizontal="center" vertical="center" textRotation="255"/>
      <protection/>
    </xf>
    <xf numFmtId="0" fontId="82" fillId="0" borderId="113" xfId="61" applyBorder="1" applyAlignment="1">
      <alignment horizontal="center" vertical="center" wrapText="1"/>
      <protection/>
    </xf>
    <xf numFmtId="0" fontId="82" fillId="0" borderId="167" xfId="61" applyBorder="1" applyAlignment="1">
      <alignment horizontal="center" vertical="center"/>
      <protection/>
    </xf>
    <xf numFmtId="0" fontId="82" fillId="0" borderId="28" xfId="61" applyBorder="1" applyAlignment="1">
      <alignment horizontal="center" vertical="center"/>
      <protection/>
    </xf>
    <xf numFmtId="0" fontId="82" fillId="0" borderId="69" xfId="61" applyBorder="1" applyAlignment="1">
      <alignment horizontal="center" vertical="center"/>
      <protection/>
    </xf>
    <xf numFmtId="0" fontId="82" fillId="0" borderId="22" xfId="61" applyBorder="1" applyAlignment="1">
      <alignment horizontal="center" vertical="center"/>
      <protection/>
    </xf>
    <xf numFmtId="0" fontId="85" fillId="0" borderId="0" xfId="61" applyFont="1" applyAlignment="1">
      <alignment horizontal="center" vertical="center"/>
      <protection/>
    </xf>
    <xf numFmtId="0" fontId="86" fillId="0" borderId="0" xfId="61" applyFont="1" applyAlignment="1">
      <alignment horizontal="center" vertical="center"/>
      <protection/>
    </xf>
    <xf numFmtId="0" fontId="82" fillId="0" borderId="112" xfId="61" applyBorder="1" applyAlignment="1">
      <alignment horizontal="center" vertical="center"/>
      <protection/>
    </xf>
    <xf numFmtId="0" fontId="82" fillId="0" borderId="148" xfId="61" applyBorder="1" applyAlignment="1">
      <alignment horizontal="center" vertical="center"/>
      <protection/>
    </xf>
    <xf numFmtId="0" fontId="82" fillId="0" borderId="168" xfId="61" applyBorder="1" applyAlignment="1">
      <alignment horizontal="center" vertical="center"/>
      <protection/>
    </xf>
    <xf numFmtId="0" fontId="82" fillId="0" borderId="113" xfId="61" applyBorder="1" applyAlignment="1">
      <alignment horizontal="center" vertical="center"/>
      <protection/>
    </xf>
    <xf numFmtId="0" fontId="82" fillId="0" borderId="157" xfId="61" applyBorder="1" applyAlignment="1">
      <alignment horizontal="center" vertical="center"/>
      <protection/>
    </xf>
    <xf numFmtId="0" fontId="82" fillId="0" borderId="152" xfId="61" applyBorder="1" applyAlignment="1">
      <alignment horizontal="center" vertical="center"/>
      <protection/>
    </xf>
    <xf numFmtId="0" fontId="82" fillId="0" borderId="153" xfId="61" applyBorder="1" applyAlignment="1">
      <alignment horizontal="center" vertical="center"/>
      <protection/>
    </xf>
    <xf numFmtId="0" fontId="10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distributed" vertical="center"/>
    </xf>
    <xf numFmtId="0" fontId="0" fillId="0" borderId="36" xfId="0" applyBorder="1" applyAlignment="1">
      <alignment vertical="distributed" textRotation="255"/>
    </xf>
    <xf numFmtId="0" fontId="0" fillId="0" borderId="37" xfId="0" applyBorder="1" applyAlignment="1">
      <alignment vertical="distributed" textRotation="255"/>
    </xf>
    <xf numFmtId="0" fontId="0" fillId="0" borderId="87" xfId="0" applyBorder="1" applyAlignment="1">
      <alignment vertical="distributed" textRotation="255"/>
    </xf>
    <xf numFmtId="0" fontId="0" fillId="0" borderId="14" xfId="0" applyBorder="1" applyAlignment="1">
      <alignment vertical="distributed" textRotation="255"/>
    </xf>
    <xf numFmtId="0" fontId="0" fillId="0" borderId="49" xfId="0" applyBorder="1" applyAlignment="1">
      <alignment vertical="distributed" textRotation="255"/>
    </xf>
    <xf numFmtId="0" fontId="0" fillId="0" borderId="13" xfId="0" applyBorder="1" applyAlignment="1">
      <alignment vertical="distributed" textRotation="255"/>
    </xf>
    <xf numFmtId="0" fontId="0" fillId="0" borderId="19" xfId="0" applyBorder="1" applyAlignment="1">
      <alignment horizontal="distributed" vertical="distributed"/>
    </xf>
    <xf numFmtId="0" fontId="0" fillId="0" borderId="36" xfId="0" applyBorder="1" applyAlignment="1">
      <alignment horizontal="center" vertical="distributed" wrapText="1"/>
    </xf>
    <xf numFmtId="0" fontId="0" fillId="0" borderId="37" xfId="0" applyBorder="1" applyAlignment="1">
      <alignment horizontal="center" vertical="distributed"/>
    </xf>
    <xf numFmtId="0" fontId="0" fillId="0" borderId="49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36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0" fontId="0" fillId="0" borderId="87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49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6" fillId="0" borderId="64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1" fontId="0" fillId="33" borderId="160" xfId="0" applyNumberFormat="1" applyFill="1" applyBorder="1" applyAlignment="1">
      <alignment vertical="center"/>
    </xf>
    <xf numFmtId="41" fontId="0" fillId="33" borderId="60" xfId="0" applyNumberFormat="1" applyFill="1" applyBorder="1" applyAlignment="1">
      <alignment vertical="center"/>
    </xf>
    <xf numFmtId="41" fontId="0" fillId="33" borderId="169" xfId="0" applyNumberFormat="1" applyFill="1" applyBorder="1" applyAlignment="1">
      <alignment vertical="center"/>
    </xf>
    <xf numFmtId="41" fontId="0" fillId="33" borderId="157" xfId="0" applyNumberFormat="1" applyFill="1" applyBorder="1" applyAlignment="1">
      <alignment horizontal="center" vertical="center" shrinkToFit="1"/>
    </xf>
    <xf numFmtId="41" fontId="0" fillId="33" borderId="152" xfId="0" applyNumberFormat="1" applyFill="1" applyBorder="1" applyAlignment="1">
      <alignment horizontal="center" vertical="center" shrinkToFit="1"/>
    </xf>
    <xf numFmtId="41" fontId="0" fillId="33" borderId="153" xfId="0" applyNumberFormat="1" applyFill="1" applyBorder="1" applyAlignment="1">
      <alignment horizontal="center" vertical="center" shrinkToFit="1"/>
    </xf>
    <xf numFmtId="41" fontId="0" fillId="33" borderId="157" xfId="0" applyNumberFormat="1" applyFill="1" applyBorder="1" applyAlignment="1">
      <alignment vertical="center" shrinkToFit="1"/>
    </xf>
    <xf numFmtId="41" fontId="0" fillId="33" borderId="152" xfId="0" applyNumberFormat="1" applyFill="1" applyBorder="1" applyAlignment="1">
      <alignment vertical="center" shrinkToFit="1"/>
    </xf>
    <xf numFmtId="41" fontId="0" fillId="33" borderId="153" xfId="0" applyNumberFormat="1" applyFill="1" applyBorder="1" applyAlignment="1">
      <alignment vertical="center" shrinkToFit="1"/>
    </xf>
    <xf numFmtId="41" fontId="0" fillId="33" borderId="26" xfId="0" applyNumberFormat="1" applyFill="1" applyBorder="1" applyAlignment="1">
      <alignment vertical="center"/>
    </xf>
    <xf numFmtId="41" fontId="0" fillId="33" borderId="160" xfId="0" applyNumberFormat="1" applyFill="1" applyBorder="1" applyAlignment="1">
      <alignment horizontal="right" vertical="center"/>
    </xf>
    <xf numFmtId="41" fontId="0" fillId="33" borderId="60" xfId="0" applyNumberFormat="1" applyFill="1" applyBorder="1" applyAlignment="1">
      <alignment horizontal="right" vertical="center"/>
    </xf>
    <xf numFmtId="41" fontId="0" fillId="33" borderId="169" xfId="0" applyNumberFormat="1" applyFill="1" applyBorder="1" applyAlignment="1">
      <alignment horizontal="right" vertical="center"/>
    </xf>
    <xf numFmtId="41" fontId="0" fillId="33" borderId="165" xfId="0" applyNumberFormat="1" applyFill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62" xfId="0" applyNumberFormat="1" applyBorder="1" applyAlignment="1">
      <alignment vertical="center" shrinkToFit="1"/>
    </xf>
    <xf numFmtId="176" fontId="0" fillId="0" borderId="121" xfId="0" applyNumberFormat="1" applyBorder="1" applyAlignment="1">
      <alignment vertical="center" shrinkToFit="1"/>
    </xf>
    <xf numFmtId="41" fontId="0" fillId="0" borderId="160" xfId="0" applyNumberFormat="1" applyBorder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169" xfId="0" applyNumberFormat="1" applyBorder="1" applyAlignment="1">
      <alignment horizontal="center" vertical="center"/>
    </xf>
    <xf numFmtId="3" fontId="0" fillId="0" borderId="160" xfId="0" applyNumberForma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0" fillId="0" borderId="169" xfId="0" applyNumberFormat="1" applyBorder="1" applyAlignment="1">
      <alignment horizontal="right" vertical="center"/>
    </xf>
    <xf numFmtId="176" fontId="0" fillId="0" borderId="170" xfId="0" applyNumberFormat="1" applyBorder="1" applyAlignment="1">
      <alignment vertical="center" shrinkToFit="1"/>
    </xf>
    <xf numFmtId="176" fontId="0" fillId="0" borderId="171" xfId="0" applyNumberFormat="1" applyBorder="1" applyAlignment="1">
      <alignment vertical="center" shrinkToFit="1"/>
    </xf>
    <xf numFmtId="41" fontId="0" fillId="0" borderId="0" xfId="0" applyNumberForma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0" xfId="0" applyNumberFormat="1" applyAlignment="1">
      <alignment vertical="center" shrinkToFit="1"/>
    </xf>
    <xf numFmtId="41" fontId="0" fillId="0" borderId="24" xfId="0" applyNumberFormat="1" applyBorder="1" applyAlignment="1">
      <alignment vertical="center" shrinkToFit="1"/>
    </xf>
    <xf numFmtId="176" fontId="0" fillId="0" borderId="160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169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176" fontId="0" fillId="0" borderId="172" xfId="0" applyNumberFormat="1" applyBorder="1" applyAlignment="1">
      <alignment vertical="center"/>
    </xf>
    <xf numFmtId="176" fontId="0" fillId="0" borderId="173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60" xfId="0" applyNumberFormat="1" applyBorder="1" applyAlignment="1">
      <alignment vertical="center"/>
    </xf>
    <xf numFmtId="41" fontId="0" fillId="0" borderId="169" xfId="0" applyNumberFormat="1" applyBorder="1" applyAlignment="1">
      <alignment vertical="center"/>
    </xf>
    <xf numFmtId="176" fontId="0" fillId="0" borderId="160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169" xfId="0" applyNumberFormat="1" applyBorder="1" applyAlignment="1">
      <alignment horizontal="right" vertical="center"/>
    </xf>
    <xf numFmtId="0" fontId="0" fillId="33" borderId="108" xfId="0" applyFill="1" applyBorder="1" applyAlignment="1">
      <alignment horizontal="center" vertical="center" textRotation="255" shrinkToFit="1"/>
    </xf>
    <xf numFmtId="0" fontId="0" fillId="33" borderId="148" xfId="0" applyFill="1" applyBorder="1" applyAlignment="1">
      <alignment horizontal="center" vertical="center" textRotation="255" shrinkToFit="1"/>
    </xf>
    <xf numFmtId="0" fontId="0" fillId="0" borderId="16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174" xfId="0" applyFont="1" applyBorder="1" applyAlignment="1">
      <alignment horizontal="left" vertical="center" wrapText="1"/>
    </xf>
    <xf numFmtId="0" fontId="1" fillId="0" borderId="175" xfId="0" applyFont="1" applyBorder="1" applyAlignment="1">
      <alignment horizontal="left" vertical="center" wrapText="1"/>
    </xf>
    <xf numFmtId="0" fontId="1" fillId="0" borderId="176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41" fontId="19" fillId="33" borderId="53" xfId="0" applyNumberFormat="1" applyFont="1" applyFill="1" applyBorder="1" applyAlignment="1">
      <alignment horizontal="right" vertical="center" shrinkToFit="1"/>
    </xf>
    <xf numFmtId="41" fontId="19" fillId="33" borderId="54" xfId="0" applyNumberFormat="1" applyFont="1" applyFill="1" applyBorder="1" applyAlignment="1">
      <alignment horizontal="right" vertical="center" shrinkToFit="1"/>
    </xf>
    <xf numFmtId="41" fontId="19" fillId="33" borderId="163" xfId="0" applyNumberFormat="1" applyFont="1" applyFill="1" applyBorder="1" applyAlignment="1">
      <alignment horizontal="right" vertical="center" shrinkToFit="1"/>
    </xf>
    <xf numFmtId="41" fontId="0" fillId="33" borderId="53" xfId="0" applyNumberFormat="1" applyFill="1" applyBorder="1" applyAlignment="1">
      <alignment vertical="center" shrinkToFit="1"/>
    </xf>
    <xf numFmtId="41" fontId="0" fillId="33" borderId="54" xfId="0" applyNumberFormat="1" applyFill="1" applyBorder="1" applyAlignment="1">
      <alignment vertical="center" shrinkToFit="1"/>
    </xf>
    <xf numFmtId="41" fontId="0" fillId="33" borderId="55" xfId="0" applyNumberFormat="1" applyFill="1" applyBorder="1" applyAlignment="1">
      <alignment vertical="center" shrinkToFit="1"/>
    </xf>
    <xf numFmtId="41" fontId="0" fillId="33" borderId="162" xfId="0" applyNumberFormat="1" applyFill="1" applyBorder="1" applyAlignment="1">
      <alignment vertical="center" shrinkToFit="1"/>
    </xf>
    <xf numFmtId="41" fontId="0" fillId="33" borderId="162" xfId="0" applyNumberFormat="1" applyFill="1" applyBorder="1" applyAlignment="1">
      <alignment horizontal="center" vertical="center" shrinkToFit="1"/>
    </xf>
    <xf numFmtId="41" fontId="0" fillId="33" borderId="54" xfId="0" applyNumberFormat="1" applyFill="1" applyBorder="1" applyAlignment="1">
      <alignment horizontal="center" vertical="center" shrinkToFit="1"/>
    </xf>
    <xf numFmtId="41" fontId="0" fillId="33" borderId="55" xfId="0" applyNumberFormat="1" applyFill="1" applyBorder="1" applyAlignment="1">
      <alignment horizontal="center" vertical="center" shrinkToFit="1"/>
    </xf>
    <xf numFmtId="176" fontId="19" fillId="33" borderId="60" xfId="0" applyNumberFormat="1" applyFont="1" applyFill="1" applyBorder="1" applyAlignment="1">
      <alignment vertical="center"/>
    </xf>
    <xf numFmtId="176" fontId="19" fillId="33" borderId="177" xfId="0" applyNumberFormat="1" applyFon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 shrinkToFit="1"/>
    </xf>
    <xf numFmtId="176" fontId="0" fillId="33" borderId="24" xfId="0" applyNumberFormat="1" applyFill="1" applyBorder="1" applyAlignment="1">
      <alignment vertical="center" shrinkToFit="1"/>
    </xf>
    <xf numFmtId="41" fontId="0" fillId="33" borderId="0" xfId="0" applyNumberFormat="1" applyFill="1" applyAlignment="1">
      <alignment vertical="center"/>
    </xf>
    <xf numFmtId="41" fontId="0" fillId="33" borderId="24" xfId="0" applyNumberFormat="1" applyFill="1" applyBorder="1" applyAlignment="1">
      <alignment vertical="center"/>
    </xf>
    <xf numFmtId="41" fontId="0" fillId="33" borderId="0" xfId="0" applyNumberFormat="1" applyFill="1" applyAlignment="1">
      <alignment horizontal="center" vertical="center"/>
    </xf>
    <xf numFmtId="41" fontId="0" fillId="33" borderId="24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1" fillId="33" borderId="174" xfId="0" applyFont="1" applyFill="1" applyBorder="1" applyAlignment="1">
      <alignment horizontal="left" vertical="center" wrapText="1"/>
    </xf>
    <xf numFmtId="0" fontId="1" fillId="33" borderId="175" xfId="0" applyFont="1" applyFill="1" applyBorder="1" applyAlignment="1">
      <alignment horizontal="left" vertical="center" wrapText="1"/>
    </xf>
    <xf numFmtId="0" fontId="1" fillId="33" borderId="176" xfId="0" applyFont="1" applyFill="1" applyBorder="1" applyAlignment="1">
      <alignment horizontal="left" vertical="center" wrapText="1"/>
    </xf>
    <xf numFmtId="41" fontId="19" fillId="33" borderId="165" xfId="0" applyNumberFormat="1" applyFont="1" applyFill="1" applyBorder="1" applyAlignment="1">
      <alignment horizontal="right" vertical="center" shrinkToFit="1"/>
    </xf>
    <xf numFmtId="41" fontId="19" fillId="33" borderId="152" xfId="0" applyNumberFormat="1" applyFont="1" applyFill="1" applyBorder="1" applyAlignment="1">
      <alignment horizontal="right" vertical="center" shrinkToFit="1"/>
    </xf>
    <xf numFmtId="41" fontId="19" fillId="33" borderId="161" xfId="0" applyNumberFormat="1" applyFont="1" applyFill="1" applyBorder="1" applyAlignment="1">
      <alignment horizontal="right" vertical="center" shrinkToFit="1"/>
    </xf>
    <xf numFmtId="0" fontId="2" fillId="33" borderId="178" xfId="0" applyFont="1" applyFill="1" applyBorder="1" applyAlignment="1">
      <alignment horizontal="left" vertical="center"/>
    </xf>
    <xf numFmtId="0" fontId="2" fillId="33" borderId="179" xfId="0" applyFont="1" applyFill="1" applyBorder="1" applyAlignment="1">
      <alignment horizontal="left" vertical="center"/>
    </xf>
    <xf numFmtId="0" fontId="2" fillId="33" borderId="180" xfId="0" applyFont="1" applyFill="1" applyBorder="1" applyAlignment="1">
      <alignment horizontal="left" vertical="center"/>
    </xf>
    <xf numFmtId="179" fontId="0" fillId="0" borderId="160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9" fontId="0" fillId="0" borderId="169" xfId="0" applyNumberFormat="1" applyBorder="1" applyAlignment="1">
      <alignment vertical="center"/>
    </xf>
    <xf numFmtId="179" fontId="0" fillId="0" borderId="160" xfId="0" applyNumberFormat="1" applyBorder="1" applyAlignment="1">
      <alignment horizontal="right" vertical="center"/>
    </xf>
    <xf numFmtId="179" fontId="0" fillId="0" borderId="60" xfId="0" applyNumberFormat="1" applyBorder="1" applyAlignment="1">
      <alignment horizontal="right" vertical="center"/>
    </xf>
    <xf numFmtId="179" fontId="0" fillId="0" borderId="169" xfId="0" applyNumberFormat="1" applyBorder="1" applyAlignment="1">
      <alignment horizontal="right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distributed" vertical="center" wrapText="1" indent="1"/>
    </xf>
    <xf numFmtId="0" fontId="0" fillId="0" borderId="112" xfId="0" applyBorder="1" applyAlignment="1">
      <alignment horizontal="center" vertical="center" wrapText="1" shrinkToFit="1"/>
    </xf>
    <xf numFmtId="0" fontId="0" fillId="0" borderId="108" xfId="0" applyBorder="1" applyAlignment="1">
      <alignment horizontal="center" vertical="center" shrinkToFit="1"/>
    </xf>
    <xf numFmtId="0" fontId="0" fillId="0" borderId="14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4" xfId="0" applyNumberForma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79" fontId="19" fillId="0" borderId="60" xfId="0" applyNumberFormat="1" applyFont="1" applyBorder="1" applyAlignment="1">
      <alignment vertical="center"/>
    </xf>
    <xf numFmtId="179" fontId="19" fillId="0" borderId="177" xfId="0" applyNumberFormat="1" applyFon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108" xfId="0" applyBorder="1" applyAlignment="1">
      <alignment horizontal="center" vertical="center" textRotation="255" shrinkToFit="1"/>
    </xf>
    <xf numFmtId="0" fontId="0" fillId="0" borderId="148" xfId="0" applyBorder="1" applyAlignment="1">
      <alignment horizontal="center" vertical="center" textRotation="255" shrinkToFit="1"/>
    </xf>
    <xf numFmtId="176" fontId="0" fillId="0" borderId="1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 shrinkToFit="1"/>
    </xf>
    <xf numFmtId="41" fontId="0" fillId="33" borderId="160" xfId="0" applyNumberFormat="1" applyFill="1" applyBorder="1" applyAlignment="1">
      <alignment horizontal="center" vertical="center"/>
    </xf>
    <xf numFmtId="41" fontId="0" fillId="33" borderId="60" xfId="0" applyNumberFormat="1" applyFill="1" applyBorder="1" applyAlignment="1">
      <alignment horizontal="center" vertical="center"/>
    </xf>
    <xf numFmtId="41" fontId="0" fillId="33" borderId="169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33" borderId="64" xfId="0" applyFont="1" applyFill="1" applyBorder="1" applyAlignment="1">
      <alignment horizontal="left" vertical="top" wrapText="1"/>
    </xf>
    <xf numFmtId="0" fontId="3" fillId="33" borderId="62" xfId="0" applyFont="1" applyFill="1" applyBorder="1" applyAlignment="1">
      <alignment horizontal="left" vertical="top" wrapText="1"/>
    </xf>
    <xf numFmtId="0" fontId="3" fillId="33" borderId="63" xfId="0" applyFont="1" applyFill="1" applyBorder="1" applyAlignment="1">
      <alignment horizontal="left" vertical="top" wrapText="1"/>
    </xf>
    <xf numFmtId="0" fontId="1" fillId="33" borderId="181" xfId="0" applyFont="1" applyFill="1" applyBorder="1" applyAlignment="1">
      <alignment horizontal="left" vertical="center" wrapText="1"/>
    </xf>
    <xf numFmtId="0" fontId="1" fillId="33" borderId="182" xfId="0" applyFont="1" applyFill="1" applyBorder="1" applyAlignment="1">
      <alignment horizontal="left" vertical="center" wrapText="1"/>
    </xf>
    <xf numFmtId="0" fontId="1" fillId="33" borderId="183" xfId="0" applyFont="1" applyFill="1" applyBorder="1" applyAlignment="1">
      <alignment horizontal="left" vertical="center" wrapText="1"/>
    </xf>
    <xf numFmtId="176" fontId="0" fillId="0" borderId="15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56" fontId="0" fillId="0" borderId="62" xfId="0" applyNumberFormat="1" applyBorder="1" applyAlignment="1" quotePrefix="1">
      <alignment horizontal="center" vertical="center"/>
    </xf>
    <xf numFmtId="56" fontId="0" fillId="0" borderId="62" xfId="0" applyNumberFormat="1" applyBorder="1" applyAlignment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3" borderId="0" xfId="0" applyFill="1" applyAlignment="1">
      <alignment vertical="center" shrinkToFit="1"/>
    </xf>
    <xf numFmtId="181" fontId="14" fillId="0" borderId="0" xfId="0" applyNumberFormat="1" applyFont="1" applyAlignment="1">
      <alignment horizontal="center" vertical="center" shrinkToFit="1"/>
    </xf>
    <xf numFmtId="176" fontId="0" fillId="33" borderId="62" xfId="0" applyNumberForma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49" xfId="0" applyBorder="1" applyAlignment="1">
      <alignment horizontal="center" vertical="center" wrapText="1" shrinkToFit="1"/>
    </xf>
    <xf numFmtId="0" fontId="19" fillId="37" borderId="102" xfId="0" applyFont="1" applyFill="1" applyBorder="1" applyAlignment="1">
      <alignment horizontal="center" vertical="center"/>
    </xf>
    <xf numFmtId="0" fontId="19" fillId="37" borderId="103" xfId="0" applyFont="1" applyFill="1" applyBorder="1" applyAlignment="1">
      <alignment horizontal="center" vertical="center"/>
    </xf>
    <xf numFmtId="0" fontId="19" fillId="37" borderId="104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 shrinkToFit="1"/>
    </xf>
    <xf numFmtId="41" fontId="0" fillId="0" borderId="32" xfId="0" applyNumberFormat="1" applyBorder="1" applyAlignment="1">
      <alignment horizontal="center" vertical="center" shrinkToFit="1"/>
    </xf>
    <xf numFmtId="41" fontId="0" fillId="0" borderId="67" xfId="0" applyNumberFormat="1" applyBorder="1" applyAlignment="1">
      <alignment horizontal="center" vertical="center" shrinkToFit="1"/>
    </xf>
    <xf numFmtId="0" fontId="0" fillId="0" borderId="165" xfId="0" applyBorder="1" applyAlignment="1">
      <alignment horizontal="center" vertical="center" shrinkToFit="1"/>
    </xf>
    <xf numFmtId="0" fontId="0" fillId="0" borderId="15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3" xfId="0" applyBorder="1" applyAlignment="1">
      <alignment horizontal="left" vertical="top" wrapText="1"/>
    </xf>
    <xf numFmtId="0" fontId="0" fillId="0" borderId="118" xfId="0" applyBorder="1" applyAlignment="1">
      <alignment horizontal="left" vertical="top" wrapText="1"/>
    </xf>
    <xf numFmtId="0" fontId="16" fillId="0" borderId="4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0" fillId="0" borderId="106" xfId="0" applyBorder="1" applyAlignment="1">
      <alignment horizontal="left" vertical="center"/>
    </xf>
    <xf numFmtId="0" fontId="19" fillId="37" borderId="84" xfId="0" applyFont="1" applyFill="1" applyBorder="1" applyAlignment="1">
      <alignment horizontal="center" vertical="center" wrapText="1"/>
    </xf>
    <xf numFmtId="0" fontId="19" fillId="37" borderId="6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48" xfId="0" applyBorder="1" applyAlignment="1">
      <alignment horizontal="center" vertical="center" wrapText="1" shrinkToFit="1"/>
    </xf>
    <xf numFmtId="0" fontId="0" fillId="0" borderId="18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1" fontId="34" fillId="0" borderId="45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2" xfId="0" applyFont="1" applyBorder="1" applyAlignment="1" applyProtection="1">
      <alignment horizontal="center" vertical="center" shrinkToFit="1"/>
      <protection locked="0"/>
    </xf>
    <xf numFmtId="0" fontId="32" fillId="0" borderId="12" xfId="0" applyFont="1" applyBorder="1" applyAlignment="1">
      <alignment horizontal="distributed" vertical="center" shrinkToFit="1"/>
    </xf>
    <xf numFmtId="0" fontId="3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right" vertical="center"/>
    </xf>
    <xf numFmtId="0" fontId="9" fillId="0" borderId="16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23" fillId="0" borderId="110" xfId="0" applyNumberFormat="1" applyFont="1" applyBorder="1" applyAlignment="1">
      <alignment horizontal="right" vertical="center"/>
    </xf>
    <xf numFmtId="176" fontId="23" fillId="0" borderId="111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23" fillId="0" borderId="45" xfId="0" applyFont="1" applyBorder="1" applyAlignment="1" applyProtection="1">
      <alignment horizontal="center" vertical="center" shrinkToFit="1"/>
      <protection locked="0"/>
    </xf>
    <xf numFmtId="0" fontId="23" fillId="0" borderId="46" xfId="0" applyFont="1" applyBorder="1" applyAlignment="1" applyProtection="1">
      <alignment horizontal="center" vertical="center" shrinkToFit="1"/>
      <protection locked="0"/>
    </xf>
    <xf numFmtId="0" fontId="23" fillId="0" borderId="45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distributed" vertical="center" shrinkToFit="1"/>
    </xf>
    <xf numFmtId="179" fontId="11" fillId="16" borderId="15" xfId="0" applyNumberFormat="1" applyFont="1" applyFill="1" applyBorder="1" applyAlignment="1" applyProtection="1">
      <alignment vertical="center"/>
      <protection locked="0"/>
    </xf>
    <xf numFmtId="179" fontId="11" fillId="16" borderId="19" xfId="0" applyNumberFormat="1" applyFont="1" applyFill="1" applyBorder="1" applyAlignment="1" applyProtection="1">
      <alignment vertical="center"/>
      <protection locked="0"/>
    </xf>
    <xf numFmtId="0" fontId="9" fillId="10" borderId="12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center" vertical="center" wrapText="1"/>
    </xf>
    <xf numFmtId="176" fontId="21" fillId="33" borderId="150" xfId="0" applyNumberFormat="1" applyFont="1" applyFill="1" applyBorder="1" applyAlignment="1">
      <alignment horizontal="right" vertical="center"/>
    </xf>
    <xf numFmtId="176" fontId="21" fillId="33" borderId="50" xfId="0" applyNumberFormat="1" applyFont="1" applyFill="1" applyBorder="1" applyAlignment="1">
      <alignment horizontal="right" vertical="center"/>
    </xf>
    <xf numFmtId="176" fontId="21" fillId="33" borderId="11" xfId="0" applyNumberFormat="1" applyFont="1" applyFill="1" applyBorder="1" applyAlignment="1">
      <alignment horizontal="right" vertical="center"/>
    </xf>
    <xf numFmtId="176" fontId="21" fillId="33" borderId="12" xfId="0" applyNumberFormat="1" applyFont="1" applyFill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176" fontId="11" fillId="0" borderId="15" xfId="0" applyNumberFormat="1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33" borderId="15" xfId="0" applyNumberFormat="1" applyFont="1" applyFill="1" applyBorder="1" applyAlignment="1">
      <alignment vertical="center"/>
    </xf>
    <xf numFmtId="176" fontId="11" fillId="33" borderId="19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9" fontId="20" fillId="0" borderId="19" xfId="0" applyNumberFormat="1" applyFont="1" applyBorder="1" applyAlignment="1">
      <alignment horizontal="right"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horizontal="right" vertical="center"/>
    </xf>
    <xf numFmtId="176" fontId="20" fillId="0" borderId="20" xfId="0" applyNumberFormat="1" applyFont="1" applyBorder="1" applyAlignment="1">
      <alignment horizontal="right" vertical="center"/>
    </xf>
    <xf numFmtId="176" fontId="20" fillId="0" borderId="68" xfId="0" applyNumberFormat="1" applyFont="1" applyBorder="1" applyAlignment="1">
      <alignment horizontal="right" vertical="center"/>
    </xf>
    <xf numFmtId="176" fontId="20" fillId="0" borderId="45" xfId="0" applyNumberFormat="1" applyFont="1" applyBorder="1" applyAlignment="1">
      <alignment horizontal="right" vertical="center"/>
    </xf>
    <xf numFmtId="176" fontId="20" fillId="0" borderId="46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wrapText="1"/>
    </xf>
    <xf numFmtId="179" fontId="20" fillId="0" borderId="21" xfId="0" applyNumberFormat="1" applyFont="1" applyBorder="1" applyAlignment="1">
      <alignment horizontal="right" vertical="center"/>
    </xf>
    <xf numFmtId="179" fontId="20" fillId="0" borderId="150" xfId="0" applyNumberFormat="1" applyFont="1" applyBorder="1" applyAlignment="1">
      <alignment horizontal="right" vertical="center"/>
    </xf>
    <xf numFmtId="179" fontId="11" fillId="16" borderId="150" xfId="0" applyNumberFormat="1" applyFont="1" applyFill="1" applyBorder="1" applyAlignment="1" applyProtection="1">
      <alignment vertical="center"/>
      <protection locked="0"/>
    </xf>
    <xf numFmtId="179" fontId="11" fillId="16" borderId="50" xfId="0" applyNumberFormat="1" applyFont="1" applyFill="1" applyBorder="1" applyAlignment="1" applyProtection="1">
      <alignment vertical="center"/>
      <protection locked="0"/>
    </xf>
    <xf numFmtId="179" fontId="20" fillId="37" borderId="15" xfId="0" applyNumberFormat="1" applyFont="1" applyFill="1" applyBorder="1" applyAlignment="1">
      <alignment horizontal="right" vertical="center"/>
    </xf>
    <xf numFmtId="179" fontId="20" fillId="37" borderId="19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79" fontId="11" fillId="37" borderId="15" xfId="0" applyNumberFormat="1" applyFont="1" applyFill="1" applyBorder="1" applyAlignment="1" applyProtection="1">
      <alignment vertical="center"/>
      <protection locked="0"/>
    </xf>
    <xf numFmtId="179" fontId="11" fillId="37" borderId="19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179" fontId="20" fillId="0" borderId="50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179" fontId="20" fillId="0" borderId="0" xfId="0" applyNumberFormat="1" applyFont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2" xfId="0" applyNumberFormat="1" applyFont="1" applyBorder="1" applyAlignment="1">
      <alignment horizontal="right" vertical="center"/>
    </xf>
    <xf numFmtId="0" fontId="11" fillId="37" borderId="16" xfId="0" applyFont="1" applyFill="1" applyBorder="1" applyAlignment="1">
      <alignment horizontal="center" vertical="center"/>
    </xf>
    <xf numFmtId="179" fontId="23" fillId="0" borderId="139" xfId="0" applyNumberFormat="1" applyFont="1" applyBorder="1" applyAlignment="1">
      <alignment horizontal="right" vertical="center" wrapText="1"/>
    </xf>
    <xf numFmtId="179" fontId="23" fillId="0" borderId="45" xfId="0" applyNumberFormat="1" applyFont="1" applyBorder="1" applyAlignment="1">
      <alignment horizontal="right" vertical="center" wrapText="1"/>
    </xf>
    <xf numFmtId="176" fontId="21" fillId="16" borderId="15" xfId="0" applyNumberFormat="1" applyFont="1" applyFill="1" applyBorder="1" applyAlignment="1" applyProtection="1">
      <alignment horizontal="right" vertical="center"/>
      <protection locked="0"/>
    </xf>
    <xf numFmtId="176" fontId="21" fillId="16" borderId="19" xfId="0" applyNumberFormat="1" applyFont="1" applyFill="1" applyBorder="1" applyAlignment="1" applyProtection="1">
      <alignment horizontal="right" vertical="center"/>
      <protection locked="0"/>
    </xf>
    <xf numFmtId="176" fontId="20" fillId="33" borderId="139" xfId="0" applyNumberFormat="1" applyFont="1" applyFill="1" applyBorder="1" applyAlignment="1">
      <alignment horizontal="right" vertical="center"/>
    </xf>
    <xf numFmtId="176" fontId="20" fillId="33" borderId="45" xfId="0" applyNumberFormat="1" applyFont="1" applyFill="1" applyBorder="1" applyAlignment="1">
      <alignment horizontal="right" vertical="center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11" fillId="0" borderId="150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150" xfId="0" applyFont="1" applyBorder="1" applyAlignment="1" applyProtection="1" quotePrefix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21" fillId="0" borderId="139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9" fillId="0" borderId="0" xfId="0" applyFont="1" applyAlignment="1">
      <alignment horizontal="right" vertical="center" shrinkToFit="1"/>
    </xf>
    <xf numFmtId="0" fontId="9" fillId="16" borderId="12" xfId="0" applyFont="1" applyFill="1" applyBorder="1" applyAlignment="1" applyProtection="1">
      <alignment horizontal="left" vertical="center"/>
      <protection locked="0"/>
    </xf>
    <xf numFmtId="0" fontId="9" fillId="16" borderId="19" xfId="0" applyFont="1" applyFill="1" applyBorder="1" applyAlignment="1" applyProtection="1">
      <alignment horizontal="left" vertical="center"/>
      <protection locked="0"/>
    </xf>
    <xf numFmtId="0" fontId="21" fillId="0" borderId="13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11" fillId="33" borderId="19" xfId="0" applyNumberFormat="1" applyFont="1" applyFill="1" applyBorder="1" applyAlignment="1" applyProtection="1">
      <alignment horizontal="center" vertical="center" shrinkToFit="1"/>
      <protection locked="0"/>
    </xf>
    <xf numFmtId="176" fontId="11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50" xfId="0" applyFont="1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21" fillId="0" borderId="139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11" fillId="37" borderId="150" xfId="0" applyFont="1" applyFill="1" applyBorder="1" applyAlignment="1" applyProtection="1">
      <alignment horizontal="center" vertical="center"/>
      <protection locked="0"/>
    </xf>
    <xf numFmtId="0" fontId="11" fillId="37" borderId="50" xfId="0" applyFont="1" applyFill="1" applyBorder="1" applyAlignment="1" applyProtection="1">
      <alignment horizontal="center" vertical="center"/>
      <protection locked="0"/>
    </xf>
    <xf numFmtId="0" fontId="11" fillId="37" borderId="37" xfId="0" applyFont="1" applyFill="1" applyBorder="1" applyAlignment="1" applyProtection="1">
      <alignment horizontal="center" vertical="center"/>
      <protection locked="0"/>
    </xf>
    <xf numFmtId="176" fontId="11" fillId="10" borderId="15" xfId="0" applyNumberFormat="1" applyFont="1" applyFill="1" applyBorder="1" applyAlignment="1">
      <alignment vertical="center"/>
    </xf>
    <xf numFmtId="176" fontId="11" fillId="10" borderId="19" xfId="0" applyNumberFormat="1" applyFont="1" applyFill="1" applyBorder="1" applyAlignment="1">
      <alignment vertical="center"/>
    </xf>
    <xf numFmtId="176" fontId="11" fillId="10" borderId="15" xfId="0" applyNumberFormat="1" applyFont="1" applyFill="1" applyBorder="1" applyAlignment="1" applyProtection="1">
      <alignment horizontal="left" vertical="center" shrinkToFit="1"/>
      <protection locked="0"/>
    </xf>
    <xf numFmtId="176" fontId="11" fillId="10" borderId="19" xfId="0" applyNumberFormat="1" applyFont="1" applyFill="1" applyBorder="1" applyAlignment="1" applyProtection="1">
      <alignment horizontal="left" vertical="center" shrinkToFit="1"/>
      <protection locked="0"/>
    </xf>
    <xf numFmtId="176" fontId="11" fillId="10" borderId="20" xfId="0" applyNumberFormat="1" applyFont="1" applyFill="1" applyBorder="1" applyAlignment="1" applyProtection="1">
      <alignment horizontal="left" vertical="center" shrinkToFit="1"/>
      <protection locked="0"/>
    </xf>
    <xf numFmtId="176" fontId="11" fillId="16" borderId="15" xfId="0" applyNumberFormat="1" applyFont="1" applyFill="1" applyBorder="1" applyAlignment="1" applyProtection="1">
      <alignment horizontal="left" vertical="center" shrinkToFit="1"/>
      <protection locked="0"/>
    </xf>
    <xf numFmtId="176" fontId="11" fillId="16" borderId="19" xfId="0" applyNumberFormat="1" applyFont="1" applyFill="1" applyBorder="1" applyAlignment="1" applyProtection="1">
      <alignment horizontal="left" vertical="center" shrinkToFit="1"/>
      <protection locked="0"/>
    </xf>
    <xf numFmtId="176" fontId="11" fillId="16" borderId="2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horizontal="distributed" vertical="center"/>
    </xf>
    <xf numFmtId="0" fontId="1" fillId="0" borderId="16" xfId="0" applyFont="1" applyBorder="1" applyAlignment="1">
      <alignment horizontal="left" vertical="center"/>
    </xf>
    <xf numFmtId="0" fontId="7" fillId="0" borderId="80" xfId="0" applyFont="1" applyBorder="1" applyAlignment="1">
      <alignment vertical="center"/>
    </xf>
    <xf numFmtId="0" fontId="7" fillId="0" borderId="145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3"/>
  <sheetViews>
    <sheetView tabSelected="1" view="pageBreakPreview" zoomScale="80" zoomScaleSheetLayoutView="80" zoomScalePageLayoutView="0" workbookViewId="0" topLeftCell="A1">
      <selection activeCell="H9" sqref="H9"/>
    </sheetView>
  </sheetViews>
  <sheetFormatPr defaultColWidth="9.125" defaultRowHeight="12.75"/>
  <cols>
    <col min="1" max="1" width="5.125" style="176" customWidth="1"/>
    <col min="2" max="2" width="6.125" style="176" customWidth="1"/>
    <col min="3" max="10" width="9.125" style="176" customWidth="1"/>
    <col min="11" max="11" width="29.125" style="176" customWidth="1"/>
    <col min="12" max="16384" width="9.125" style="176" customWidth="1"/>
  </cols>
  <sheetData>
    <row r="1" spans="1:11" ht="27" customHeight="1">
      <c r="A1" s="625" t="s">
        <v>336</v>
      </c>
      <c r="B1" s="625"/>
      <c r="C1" s="625"/>
      <c r="D1" s="625"/>
      <c r="E1" s="625"/>
      <c r="F1" s="625"/>
      <c r="G1" s="625"/>
      <c r="H1" s="176" t="s">
        <v>451</v>
      </c>
      <c r="I1" s="626" t="s">
        <v>450</v>
      </c>
      <c r="J1" s="626"/>
      <c r="K1" s="626"/>
    </row>
    <row r="2" spans="1:3" ht="27" customHeight="1">
      <c r="A2" s="176" t="s">
        <v>454</v>
      </c>
      <c r="C2" s="176" t="s">
        <v>455</v>
      </c>
    </row>
    <row r="3" ht="27" customHeight="1">
      <c r="C3" s="176" t="s">
        <v>457</v>
      </c>
    </row>
    <row r="4" ht="27" customHeight="1">
      <c r="C4" s="176" t="s">
        <v>456</v>
      </c>
    </row>
    <row r="5" ht="27" customHeight="1">
      <c r="C5" s="176" t="s">
        <v>511</v>
      </c>
    </row>
    <row r="6" ht="27" customHeight="1" thickBot="1"/>
    <row r="7" spans="1:3" ht="27" customHeight="1" thickBot="1">
      <c r="A7" s="612" t="s">
        <v>364</v>
      </c>
      <c r="B7" s="613"/>
      <c r="C7" s="614"/>
    </row>
    <row r="8" spans="2:5" ht="27" customHeight="1">
      <c r="B8" s="176" t="s">
        <v>337</v>
      </c>
      <c r="E8" s="176" t="s">
        <v>241</v>
      </c>
    </row>
    <row r="9" spans="1:5" ht="18" customHeight="1">
      <c r="A9" s="176">
        <v>1</v>
      </c>
      <c r="B9" s="176" t="s">
        <v>236</v>
      </c>
      <c r="E9" s="176" t="s">
        <v>242</v>
      </c>
    </row>
    <row r="10" spans="1:5" ht="18" customHeight="1">
      <c r="A10" s="176">
        <v>2</v>
      </c>
      <c r="B10" s="176" t="s">
        <v>505</v>
      </c>
      <c r="E10" s="176" t="s">
        <v>506</v>
      </c>
    </row>
    <row r="11" spans="1:10" ht="18" customHeight="1">
      <c r="A11" s="176">
        <v>3</v>
      </c>
      <c r="B11" s="177" t="s">
        <v>237</v>
      </c>
      <c r="E11" s="176" t="s">
        <v>243</v>
      </c>
      <c r="J11" s="176" t="s">
        <v>110</v>
      </c>
    </row>
    <row r="12" spans="1:10" ht="18" customHeight="1">
      <c r="A12" s="176">
        <v>4</v>
      </c>
      <c r="B12" s="177" t="s">
        <v>238</v>
      </c>
      <c r="E12" s="176" t="s">
        <v>243</v>
      </c>
      <c r="J12" s="176" t="s">
        <v>464</v>
      </c>
    </row>
    <row r="13" spans="1:10" ht="18" customHeight="1">
      <c r="A13" s="176">
        <v>5</v>
      </c>
      <c r="B13" s="177" t="s">
        <v>239</v>
      </c>
      <c r="E13" s="176" t="s">
        <v>243</v>
      </c>
      <c r="J13" s="176" t="s">
        <v>465</v>
      </c>
    </row>
    <row r="14" spans="1:5" ht="18" customHeight="1">
      <c r="A14" s="176">
        <v>6</v>
      </c>
      <c r="B14" s="176" t="s">
        <v>108</v>
      </c>
      <c r="E14" s="176" t="s">
        <v>327</v>
      </c>
    </row>
    <row r="15" spans="1:5" ht="18" customHeight="1">
      <c r="A15" s="176">
        <v>7</v>
      </c>
      <c r="B15" s="176" t="s">
        <v>507</v>
      </c>
      <c r="E15" s="176" t="s">
        <v>462</v>
      </c>
    </row>
    <row r="16" spans="1:5" ht="18" customHeight="1">
      <c r="A16" s="176">
        <v>8</v>
      </c>
      <c r="B16" s="176" t="s">
        <v>179</v>
      </c>
      <c r="E16" s="176" t="s">
        <v>328</v>
      </c>
    </row>
    <row r="17" spans="1:5" ht="18" customHeight="1">
      <c r="A17" s="176">
        <v>9</v>
      </c>
      <c r="B17" s="176" t="s">
        <v>240</v>
      </c>
      <c r="E17" s="176" t="s">
        <v>244</v>
      </c>
    </row>
    <row r="18" spans="1:5" ht="18" customHeight="1">
      <c r="A18" s="176">
        <v>10</v>
      </c>
      <c r="B18" s="176" t="s">
        <v>323</v>
      </c>
      <c r="E18" s="176" t="s">
        <v>325</v>
      </c>
    </row>
    <row r="19" spans="1:5" ht="18" customHeight="1">
      <c r="A19" s="176">
        <v>11</v>
      </c>
      <c r="B19" s="176" t="s">
        <v>324</v>
      </c>
      <c r="E19" s="176" t="s">
        <v>325</v>
      </c>
    </row>
    <row r="20" spans="1:5" ht="18" customHeight="1">
      <c r="A20" s="176">
        <v>12</v>
      </c>
      <c r="B20" s="176" t="s">
        <v>452</v>
      </c>
      <c r="E20" s="176" t="s">
        <v>453</v>
      </c>
    </row>
    <row r="21" ht="11.25" customHeight="1" thickBot="1"/>
    <row r="22" spans="2:11" ht="18" customHeight="1">
      <c r="B22" s="617" t="s">
        <v>362</v>
      </c>
      <c r="C22" s="618"/>
      <c r="D22" s="618"/>
      <c r="E22" s="618"/>
      <c r="F22" s="618"/>
      <c r="G22" s="618"/>
      <c r="H22" s="618"/>
      <c r="I22" s="618"/>
      <c r="J22" s="618"/>
      <c r="K22" s="619"/>
    </row>
    <row r="23" spans="2:11" ht="18" customHeight="1" thickBot="1">
      <c r="B23" s="620"/>
      <c r="C23" s="621"/>
      <c r="D23" s="621"/>
      <c r="E23" s="621"/>
      <c r="F23" s="621"/>
      <c r="G23" s="621"/>
      <c r="H23" s="621"/>
      <c r="I23" s="621"/>
      <c r="J23" s="621"/>
      <c r="K23" s="622"/>
    </row>
    <row r="24" spans="2:11" ht="18" customHeight="1">
      <c r="B24" s="623" t="s">
        <v>363</v>
      </c>
      <c r="C24" s="623"/>
      <c r="D24" s="623"/>
      <c r="E24" s="623"/>
      <c r="F24" s="623"/>
      <c r="G24" s="623"/>
      <c r="H24" s="623"/>
      <c r="I24" s="623"/>
      <c r="J24" s="623"/>
      <c r="K24" s="623"/>
    </row>
    <row r="25" spans="2:11" ht="18" customHeight="1">
      <c r="B25" s="624" t="s">
        <v>466</v>
      </c>
      <c r="C25" s="624"/>
      <c r="D25" s="624"/>
      <c r="E25" s="624"/>
      <c r="F25" s="624"/>
      <c r="G25" s="624"/>
      <c r="H25" s="624"/>
      <c r="I25" s="624"/>
      <c r="J25" s="624"/>
      <c r="K25" s="624"/>
    </row>
    <row r="26" ht="7.5" customHeight="1"/>
    <row r="27" ht="18" customHeight="1" thickBot="1">
      <c r="A27" s="240" t="s">
        <v>338</v>
      </c>
    </row>
    <row r="28" spans="1:3" ht="18" customHeight="1" thickBot="1">
      <c r="A28" s="612" t="s">
        <v>258</v>
      </c>
      <c r="B28" s="613"/>
      <c r="C28" s="614"/>
    </row>
    <row r="29" spans="1:2" ht="18" customHeight="1">
      <c r="A29" s="176">
        <v>1</v>
      </c>
      <c r="B29" s="176" t="s">
        <v>245</v>
      </c>
    </row>
    <row r="30" ht="18" customHeight="1">
      <c r="C30" s="176" t="s">
        <v>508</v>
      </c>
    </row>
    <row r="31" spans="1:2" ht="18" customHeight="1">
      <c r="A31" s="176">
        <v>2</v>
      </c>
      <c r="B31" s="176" t="s">
        <v>259</v>
      </c>
    </row>
    <row r="32" ht="18" customHeight="1" thickBot="1">
      <c r="C32" s="176" t="s">
        <v>365</v>
      </c>
    </row>
    <row r="33" spans="1:3" ht="18" customHeight="1" thickBot="1">
      <c r="A33" s="612" t="s">
        <v>265</v>
      </c>
      <c r="B33" s="613"/>
      <c r="C33" s="614"/>
    </row>
    <row r="34" spans="1:2" ht="18" customHeight="1">
      <c r="A34" s="176">
        <v>1</v>
      </c>
      <c r="B34" s="176" t="s">
        <v>268</v>
      </c>
    </row>
    <row r="35" spans="3:10" ht="18" customHeight="1">
      <c r="C35" s="616" t="s">
        <v>329</v>
      </c>
      <c r="D35" s="616"/>
      <c r="E35" s="616"/>
      <c r="F35" s="616"/>
      <c r="G35" s="616"/>
      <c r="H35" s="616"/>
      <c r="I35" s="616"/>
      <c r="J35" s="616"/>
    </row>
    <row r="36" ht="18" customHeight="1">
      <c r="C36" s="176" t="s">
        <v>361</v>
      </c>
    </row>
    <row r="37" ht="18" customHeight="1">
      <c r="C37" s="176" t="s">
        <v>269</v>
      </c>
    </row>
    <row r="38" ht="18" customHeight="1">
      <c r="C38" s="176" t="s">
        <v>270</v>
      </c>
    </row>
    <row r="39" ht="18" customHeight="1">
      <c r="C39" s="176" t="s">
        <v>271</v>
      </c>
    </row>
    <row r="40" spans="1:2" ht="18" customHeight="1">
      <c r="A40" s="176">
        <v>2</v>
      </c>
      <c r="B40" s="176" t="s">
        <v>266</v>
      </c>
    </row>
    <row r="41" ht="18" customHeight="1">
      <c r="C41" s="176" t="s">
        <v>330</v>
      </c>
    </row>
    <row r="42" spans="3:11" ht="18" customHeight="1">
      <c r="C42" s="616" t="s">
        <v>331</v>
      </c>
      <c r="D42" s="616"/>
      <c r="E42" s="616"/>
      <c r="F42" s="616"/>
      <c r="G42" s="616"/>
      <c r="H42" s="616"/>
      <c r="I42" s="616"/>
      <c r="J42" s="616"/>
      <c r="K42" s="616"/>
    </row>
    <row r="43" spans="3:11" ht="18" customHeight="1">
      <c r="C43" s="615" t="s">
        <v>267</v>
      </c>
      <c r="D43" s="615"/>
      <c r="E43" s="615"/>
      <c r="F43" s="615"/>
      <c r="G43" s="615"/>
      <c r="H43" s="615"/>
      <c r="I43" s="615"/>
      <c r="J43" s="615"/>
      <c r="K43" s="615"/>
    </row>
    <row r="44" ht="18" customHeight="1">
      <c r="C44" s="176" t="s">
        <v>272</v>
      </c>
    </row>
    <row r="45" spans="3:11" ht="18" customHeight="1">
      <c r="C45" s="616" t="s">
        <v>326</v>
      </c>
      <c r="D45" s="616"/>
      <c r="E45" s="616"/>
      <c r="F45" s="616"/>
      <c r="G45" s="616"/>
      <c r="H45" s="616"/>
      <c r="I45" s="616"/>
      <c r="J45" s="616"/>
      <c r="K45" s="616"/>
    </row>
    <row r="46" spans="1:2" ht="18" customHeight="1">
      <c r="A46" s="176">
        <v>3</v>
      </c>
      <c r="B46" s="176" t="s">
        <v>273</v>
      </c>
    </row>
    <row r="47" spans="3:11" ht="18" customHeight="1">
      <c r="C47" s="627" t="s">
        <v>332</v>
      </c>
      <c r="D47" s="627"/>
      <c r="E47" s="627"/>
      <c r="F47" s="627"/>
      <c r="G47" s="627"/>
      <c r="H47" s="627"/>
      <c r="I47" s="627"/>
      <c r="J47" s="627"/>
      <c r="K47" s="627"/>
    </row>
    <row r="48" ht="18" customHeight="1">
      <c r="C48" s="176" t="s">
        <v>274</v>
      </c>
    </row>
    <row r="49" ht="18" customHeight="1">
      <c r="C49" s="176" t="s">
        <v>275</v>
      </c>
    </row>
    <row r="50" spans="3:11" ht="18" customHeight="1">
      <c r="C50" s="628" t="s">
        <v>276</v>
      </c>
      <c r="D50" s="628"/>
      <c r="E50" s="628"/>
      <c r="F50" s="628"/>
      <c r="G50" s="628"/>
      <c r="H50" s="628"/>
      <c r="I50" s="628"/>
      <c r="J50" s="628"/>
      <c r="K50" s="628"/>
    </row>
    <row r="51" ht="18" customHeight="1">
      <c r="C51" s="176" t="s">
        <v>326</v>
      </c>
    </row>
    <row r="52" spans="1:2" ht="18" customHeight="1">
      <c r="A52" s="176">
        <v>4</v>
      </c>
      <c r="B52" s="176" t="s">
        <v>277</v>
      </c>
    </row>
    <row r="53" ht="18" customHeight="1">
      <c r="C53" s="176" t="s">
        <v>333</v>
      </c>
    </row>
    <row r="54" spans="1:2" ht="18" customHeight="1">
      <c r="A54" s="176">
        <v>5</v>
      </c>
      <c r="B54" s="176" t="s">
        <v>278</v>
      </c>
    </row>
    <row r="55" ht="18" customHeight="1">
      <c r="C55" s="176" t="s">
        <v>279</v>
      </c>
    </row>
    <row r="56" ht="18" customHeight="1">
      <c r="C56" s="176" t="s">
        <v>280</v>
      </c>
    </row>
    <row r="57" ht="18" customHeight="1" thickBot="1">
      <c r="C57" s="176" t="s">
        <v>281</v>
      </c>
    </row>
    <row r="58" spans="3:11" ht="18" customHeight="1">
      <c r="C58" s="629" t="s">
        <v>334</v>
      </c>
      <c r="D58" s="630"/>
      <c r="E58" s="630"/>
      <c r="F58" s="630"/>
      <c r="G58" s="630"/>
      <c r="H58" s="630"/>
      <c r="I58" s="630"/>
      <c r="J58" s="630"/>
      <c r="K58" s="631"/>
    </row>
    <row r="59" spans="3:11" ht="18" customHeight="1" thickBot="1">
      <c r="C59" s="632"/>
      <c r="D59" s="633"/>
      <c r="E59" s="633"/>
      <c r="F59" s="633"/>
      <c r="G59" s="633"/>
      <c r="H59" s="633"/>
      <c r="I59" s="633"/>
      <c r="J59" s="633"/>
      <c r="K59" s="634"/>
    </row>
    <row r="60" spans="3:11" ht="12" customHeight="1" thickBot="1">
      <c r="C60" s="239"/>
      <c r="D60" s="239"/>
      <c r="E60" s="239"/>
      <c r="F60" s="239"/>
      <c r="G60" s="239"/>
      <c r="H60" s="239"/>
      <c r="I60" s="239"/>
      <c r="J60" s="239"/>
      <c r="K60" s="239"/>
    </row>
    <row r="61" spans="1:11" ht="18" customHeight="1" thickBot="1">
      <c r="A61" s="612" t="s">
        <v>335</v>
      </c>
      <c r="B61" s="613"/>
      <c r="C61" s="614"/>
      <c r="D61" s="239"/>
      <c r="E61" s="239"/>
      <c r="F61" s="239"/>
      <c r="G61" s="239"/>
      <c r="H61" s="239"/>
      <c r="I61" s="239"/>
      <c r="J61" s="239"/>
      <c r="K61" s="239"/>
    </row>
    <row r="62" spans="1:2" ht="18" customHeight="1">
      <c r="A62" s="176">
        <v>1</v>
      </c>
      <c r="B62" s="176" t="s">
        <v>282</v>
      </c>
    </row>
    <row r="63" ht="18" customHeight="1">
      <c r="C63" s="176" t="s">
        <v>283</v>
      </c>
    </row>
    <row r="64" spans="1:2" ht="18" customHeight="1">
      <c r="A64" s="176">
        <v>2</v>
      </c>
      <c r="B64" s="176" t="s">
        <v>354</v>
      </c>
    </row>
    <row r="65" ht="18" customHeight="1">
      <c r="C65" s="176" t="s">
        <v>509</v>
      </c>
    </row>
    <row r="66" ht="18" customHeight="1">
      <c r="C66" s="176" t="s">
        <v>355</v>
      </c>
    </row>
    <row r="67" ht="18" customHeight="1">
      <c r="C67" s="176" t="s">
        <v>510</v>
      </c>
    </row>
    <row r="68" ht="18" customHeight="1">
      <c r="C68" s="176" t="s">
        <v>356</v>
      </c>
    </row>
    <row r="69" ht="18" customHeight="1">
      <c r="C69" s="176" t="s">
        <v>357</v>
      </c>
    </row>
    <row r="70" ht="18" customHeight="1">
      <c r="C70" s="176" t="s">
        <v>358</v>
      </c>
    </row>
    <row r="71" ht="18" customHeight="1">
      <c r="C71" s="176" t="s">
        <v>359</v>
      </c>
    </row>
    <row r="72" spans="3:11" ht="18" customHeight="1">
      <c r="C72" s="626" t="s">
        <v>288</v>
      </c>
      <c r="D72" s="626"/>
      <c r="E72" s="626"/>
      <c r="F72" s="626"/>
      <c r="G72" s="626"/>
      <c r="H72" s="626"/>
      <c r="I72" s="626"/>
      <c r="J72" s="626"/>
      <c r="K72" s="626"/>
    </row>
    <row r="73" spans="8:11" ht="18" customHeight="1">
      <c r="H73" s="624" t="s">
        <v>463</v>
      </c>
      <c r="I73" s="624"/>
      <c r="J73" s="624"/>
      <c r="K73" s="624"/>
    </row>
    <row r="74" ht="18" customHeight="1"/>
    <row r="75" ht="18" customHeight="1"/>
    <row r="76" ht="18" customHeight="1"/>
    <row r="77" ht="18" customHeight="1"/>
  </sheetData>
  <sheetProtection/>
  <mergeCells count="18">
    <mergeCell ref="A1:G1"/>
    <mergeCell ref="I1:K1"/>
    <mergeCell ref="C47:K47"/>
    <mergeCell ref="C50:K50"/>
    <mergeCell ref="C58:K59"/>
    <mergeCell ref="H73:K73"/>
    <mergeCell ref="C72:K72"/>
    <mergeCell ref="C35:J35"/>
    <mergeCell ref="C45:K45"/>
    <mergeCell ref="A61:C61"/>
    <mergeCell ref="A7:C7"/>
    <mergeCell ref="C43:K43"/>
    <mergeCell ref="C42:K42"/>
    <mergeCell ref="B22:K23"/>
    <mergeCell ref="B24:K24"/>
    <mergeCell ref="B25:K25"/>
    <mergeCell ref="A28:C28"/>
    <mergeCell ref="A33:C3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"/>
  <sheetViews>
    <sheetView view="pageBreakPreview" zoomScale="60" zoomScalePageLayoutView="0" workbookViewId="0" topLeftCell="A1">
      <selection activeCell="K28" sqref="K28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4.1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6.625" style="118" customWidth="1"/>
    <col min="12" max="12" width="6.125" style="118" customWidth="1"/>
    <col min="13" max="13" width="5.50390625" style="118" customWidth="1"/>
    <col min="14" max="15" width="4.50390625" style="118" customWidth="1"/>
    <col min="16" max="16" width="5.50390625" style="118" customWidth="1"/>
    <col min="17" max="17" width="5.875" style="118" customWidth="1"/>
    <col min="18" max="18" width="3.50390625" style="118" customWidth="1"/>
    <col min="19" max="219" width="9.125" style="118" customWidth="1"/>
    <col min="220" max="220" width="2.50390625" style="118" customWidth="1"/>
    <col min="221" max="221" width="13.375" style="118" customWidth="1"/>
    <col min="222" max="223" width="2.50390625" style="118" customWidth="1"/>
    <col min="224" max="224" width="13.375" style="118" customWidth="1"/>
    <col min="225" max="225" width="2.50390625" style="118" customWidth="1"/>
    <col min="226" max="228" width="8.625" style="118" customWidth="1"/>
    <col min="229" max="231" width="12.125" style="118" customWidth="1"/>
    <col min="232" max="16384" width="9.125" style="118" customWidth="1"/>
  </cols>
  <sheetData>
    <row r="1" spans="14:17" ht="29.25" customHeight="1">
      <c r="N1" s="940" t="s">
        <v>235</v>
      </c>
      <c r="O1" s="940"/>
      <c r="P1" s="123" t="s">
        <v>132</v>
      </c>
      <c r="Q1" s="327"/>
    </row>
    <row r="2" spans="1:17" ht="36.75" customHeight="1">
      <c r="A2" s="941" t="s">
        <v>261</v>
      </c>
      <c r="B2" s="941"/>
      <c r="C2" s="941"/>
      <c r="D2" s="941"/>
      <c r="E2" s="941"/>
      <c r="F2" s="941"/>
      <c r="G2" s="941"/>
      <c r="H2" s="941"/>
      <c r="I2" s="948" t="str">
        <f>'①鑑（はじめに入力）'!D4</f>
        <v>群馬県高体連体操専門部</v>
      </c>
      <c r="J2" s="948"/>
      <c r="K2" s="948"/>
      <c r="L2" s="948"/>
      <c r="M2" s="948"/>
      <c r="N2" s="948"/>
      <c r="O2" s="948"/>
      <c r="P2" s="948"/>
      <c r="Q2" s="948"/>
    </row>
    <row r="3" spans="1:17" ht="36.75" customHeight="1" thickBot="1">
      <c r="A3" s="939" t="s">
        <v>260</v>
      </c>
      <c r="B3" s="939"/>
      <c r="C3" s="939"/>
      <c r="D3" s="939"/>
      <c r="E3" s="939"/>
      <c r="F3" s="939"/>
      <c r="G3" s="939"/>
      <c r="H3" s="939"/>
      <c r="I3" s="945" t="s">
        <v>38</v>
      </c>
      <c r="J3" s="946"/>
      <c r="K3" s="947"/>
      <c r="L3" s="947"/>
      <c r="M3" s="947"/>
      <c r="N3" s="947"/>
      <c r="O3" s="947"/>
      <c r="P3" s="947"/>
      <c r="Q3" s="947"/>
    </row>
    <row r="4" spans="1:17" ht="30" customHeight="1" thickBot="1">
      <c r="A4" s="942" t="s">
        <v>360</v>
      </c>
      <c r="B4" s="943"/>
      <c r="C4" s="943"/>
      <c r="D4" s="943"/>
      <c r="E4" s="944"/>
      <c r="F4" s="944"/>
      <c r="G4" s="944"/>
      <c r="H4" s="944"/>
      <c r="I4" s="326" t="s">
        <v>25</v>
      </c>
      <c r="J4" s="324"/>
      <c r="K4" s="324"/>
      <c r="L4" s="325" t="s">
        <v>263</v>
      </c>
      <c r="M4" s="328"/>
      <c r="N4" s="324" t="s">
        <v>262</v>
      </c>
      <c r="O4" s="324"/>
      <c r="P4" s="328"/>
      <c r="Q4" s="324" t="s">
        <v>264</v>
      </c>
    </row>
  </sheetData>
  <sheetProtection password="DDA1" sheet="1"/>
  <mergeCells count="8">
    <mergeCell ref="A3:H3"/>
    <mergeCell ref="N1:O1"/>
    <mergeCell ref="A2:H2"/>
    <mergeCell ref="A4:D4"/>
    <mergeCell ref="E4:H4"/>
    <mergeCell ref="I3:J3"/>
    <mergeCell ref="K3:Q3"/>
    <mergeCell ref="I2:Q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PageLayoutView="0" workbookViewId="0" topLeftCell="A1">
      <selection activeCell="X36" sqref="X36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4.1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6.625" style="118" customWidth="1"/>
    <col min="12" max="12" width="6.125" style="118" customWidth="1"/>
    <col min="13" max="13" width="5.50390625" style="118" customWidth="1"/>
    <col min="14" max="15" width="4.50390625" style="118" customWidth="1"/>
    <col min="16" max="16" width="5.50390625" style="118" customWidth="1"/>
    <col min="17" max="17" width="5.00390625" style="118" customWidth="1"/>
    <col min="18" max="18" width="3.50390625" style="118" customWidth="1"/>
    <col min="19" max="19" width="12.875" style="118" bestFit="1" customWidth="1"/>
    <col min="20" max="233" width="9.125" style="118" customWidth="1"/>
    <col min="234" max="234" width="2.50390625" style="118" customWidth="1"/>
    <col min="235" max="235" width="13.375" style="118" customWidth="1"/>
    <col min="236" max="237" width="2.50390625" style="118" customWidth="1"/>
    <col min="238" max="238" width="13.375" style="118" customWidth="1"/>
    <col min="239" max="239" width="2.50390625" style="118" customWidth="1"/>
    <col min="240" max="242" width="8.625" style="118" customWidth="1"/>
    <col min="243" max="245" width="12.125" style="118" customWidth="1"/>
    <col min="246" max="16384" width="9.125" style="118" customWidth="1"/>
  </cols>
  <sheetData>
    <row r="1" spans="14:16" ht="19.5" customHeight="1">
      <c r="N1" s="950"/>
      <c r="O1" s="950"/>
      <c r="P1" s="185"/>
    </row>
    <row r="2" spans="1:18" ht="24" customHeight="1">
      <c r="A2" s="951" t="s">
        <v>284</v>
      </c>
      <c r="B2" s="951"/>
      <c r="C2" s="951"/>
      <c r="D2" s="951"/>
      <c r="E2" s="951"/>
      <c r="F2" s="951"/>
      <c r="G2" s="951"/>
      <c r="H2" s="951"/>
      <c r="I2" s="946" t="str">
        <f>'①鑑（はじめに入力）'!$D$4</f>
        <v>群馬県高体連体操専門部</v>
      </c>
      <c r="J2" s="946"/>
      <c r="K2" s="946"/>
      <c r="L2" s="946"/>
      <c r="M2" s="946"/>
      <c r="N2" s="946"/>
      <c r="O2" s="946"/>
      <c r="P2" s="946"/>
      <c r="Q2" s="241"/>
      <c r="R2" s="241"/>
    </row>
    <row r="3" spans="1:18" ht="24" customHeight="1">
      <c r="A3" s="242"/>
      <c r="B3" s="949" t="s">
        <v>287</v>
      </c>
      <c r="C3" s="949"/>
      <c r="D3" s="949"/>
      <c r="E3" s="949"/>
      <c r="F3" s="949"/>
      <c r="G3" s="949"/>
      <c r="H3" s="949"/>
      <c r="I3" s="242"/>
      <c r="J3" s="242"/>
      <c r="K3" s="242"/>
      <c r="L3" s="242"/>
      <c r="M3" s="242"/>
      <c r="N3" s="242"/>
      <c r="O3" s="242"/>
      <c r="P3" s="242"/>
      <c r="Q3" s="242"/>
      <c r="R3" s="242"/>
    </row>
    <row r="4" spans="1:18" ht="24" customHeight="1">
      <c r="A4" s="241"/>
      <c r="B4" s="241" t="s">
        <v>285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29" spans="14:16" ht="14.25">
      <c r="N29" s="950"/>
      <c r="O29" s="950"/>
      <c r="P29" s="185"/>
    </row>
    <row r="30" spans="1:18" ht="21.75" customHeight="1">
      <c r="A30" s="951" t="s">
        <v>284</v>
      </c>
      <c r="B30" s="951"/>
      <c r="C30" s="951"/>
      <c r="D30" s="951"/>
      <c r="E30" s="951"/>
      <c r="F30" s="951"/>
      <c r="G30" s="951"/>
      <c r="H30" s="951"/>
      <c r="I30" s="946" t="str">
        <f>'①鑑（はじめに入力）'!$D$4</f>
        <v>群馬県高体連体操専門部</v>
      </c>
      <c r="J30" s="946"/>
      <c r="K30" s="946"/>
      <c r="L30" s="946"/>
      <c r="M30" s="946"/>
      <c r="N30" s="946"/>
      <c r="O30" s="946"/>
      <c r="P30" s="946"/>
      <c r="Q30" s="241"/>
      <c r="R30" s="241"/>
    </row>
    <row r="31" spans="1:18" ht="21.75" customHeight="1">
      <c r="A31" s="242"/>
      <c r="B31" s="949" t="s">
        <v>287</v>
      </c>
      <c r="C31" s="949"/>
      <c r="D31" s="949"/>
      <c r="E31" s="949"/>
      <c r="F31" s="949"/>
      <c r="G31" s="949"/>
      <c r="H31" s="949"/>
      <c r="I31" s="242"/>
      <c r="J31" s="242"/>
      <c r="K31" s="242"/>
      <c r="L31" s="242"/>
      <c r="M31" s="242"/>
      <c r="N31" s="242"/>
      <c r="O31" s="242"/>
      <c r="P31" s="242"/>
      <c r="Q31" s="242"/>
      <c r="R31" s="242"/>
    </row>
    <row r="32" spans="1:18" ht="31.5" customHeight="1">
      <c r="A32" s="241"/>
      <c r="B32" s="241" t="s">
        <v>286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</row>
  </sheetData>
  <sheetProtection password="DDA1" sheet="1"/>
  <mergeCells count="8">
    <mergeCell ref="B31:H31"/>
    <mergeCell ref="N1:O1"/>
    <mergeCell ref="A2:H2"/>
    <mergeCell ref="I2:P2"/>
    <mergeCell ref="B3:H3"/>
    <mergeCell ref="N29:O29"/>
    <mergeCell ref="A30:H30"/>
    <mergeCell ref="I30:P30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28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X48"/>
  <sheetViews>
    <sheetView view="pageBreakPreview" zoomScale="80" zoomScaleSheetLayoutView="80" zoomScalePageLayoutView="0" workbookViewId="0" topLeftCell="A1">
      <selection activeCell="B7" sqref="B7:D7"/>
    </sheetView>
  </sheetViews>
  <sheetFormatPr defaultColWidth="9.125" defaultRowHeight="12.75"/>
  <cols>
    <col min="1" max="1" width="6.875" style="118" customWidth="1"/>
    <col min="2" max="2" width="10.375" style="118" customWidth="1"/>
    <col min="3" max="3" width="4.125" style="118" customWidth="1"/>
    <col min="4" max="4" width="5.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7.75390625" style="118" customWidth="1"/>
    <col min="9" max="9" width="6.875" style="118" customWidth="1"/>
    <col min="10" max="10" width="4.50390625" style="118" customWidth="1"/>
    <col min="11" max="11" width="6.625" style="118" customWidth="1"/>
    <col min="12" max="12" width="6.125" style="118" customWidth="1"/>
    <col min="13" max="13" width="5.50390625" style="118" customWidth="1"/>
    <col min="14" max="15" width="4.50390625" style="118" customWidth="1"/>
    <col min="16" max="16" width="5.50390625" style="118" customWidth="1"/>
    <col min="17" max="19" width="5.875" style="118" customWidth="1"/>
    <col min="20" max="20" width="3.50390625" style="118" customWidth="1"/>
    <col min="21" max="221" width="9.125" style="118" customWidth="1"/>
    <col min="222" max="222" width="2.50390625" style="118" customWidth="1"/>
    <col min="223" max="223" width="13.375" style="118" customWidth="1"/>
    <col min="224" max="225" width="2.50390625" style="118" customWidth="1"/>
    <col min="226" max="226" width="13.375" style="118" customWidth="1"/>
    <col min="227" max="227" width="2.50390625" style="118" customWidth="1"/>
    <col min="228" max="230" width="8.625" style="118" customWidth="1"/>
    <col min="231" max="233" width="12.125" style="118" customWidth="1"/>
    <col min="234" max="16384" width="9.125" style="118" customWidth="1"/>
  </cols>
  <sheetData>
    <row r="1" spans="14:19" ht="25.5" customHeight="1">
      <c r="N1" s="940" t="s">
        <v>235</v>
      </c>
      <c r="O1" s="940"/>
      <c r="P1" s="123" t="s">
        <v>132</v>
      </c>
      <c r="Q1" s="327"/>
      <c r="R1" s="575"/>
      <c r="S1" s="575"/>
    </row>
    <row r="2" spans="1:19" ht="28.5" customHeight="1" thickBot="1">
      <c r="A2" s="969" t="s">
        <v>438</v>
      </c>
      <c r="B2" s="969"/>
      <c r="C2" s="969"/>
      <c r="D2" s="969"/>
      <c r="E2" s="969"/>
      <c r="F2" s="969"/>
      <c r="G2" s="969"/>
      <c r="H2" s="969"/>
      <c r="I2" s="970" t="str">
        <f>'①鑑（はじめに入力）'!D4</f>
        <v>群馬県高体連体操専門部</v>
      </c>
      <c r="J2" s="970"/>
      <c r="K2" s="970"/>
      <c r="L2" s="970"/>
      <c r="M2" s="970"/>
      <c r="N2" s="970"/>
      <c r="O2" s="970"/>
      <c r="P2" s="970"/>
      <c r="Q2" s="970"/>
      <c r="R2" s="570"/>
      <c r="S2" s="570"/>
    </row>
    <row r="3" spans="1:21" ht="28.5" customHeight="1" thickBot="1">
      <c r="A3" s="939" t="s">
        <v>260</v>
      </c>
      <c r="B3" s="939"/>
      <c r="C3" s="939"/>
      <c r="D3" s="939"/>
      <c r="E3" s="939"/>
      <c r="F3" s="939"/>
      <c r="G3" s="939"/>
      <c r="H3" s="939"/>
      <c r="I3" s="572" t="s">
        <v>53</v>
      </c>
      <c r="J3" s="968"/>
      <c r="K3" s="968"/>
      <c r="L3" s="968"/>
      <c r="M3" s="573" t="s">
        <v>90</v>
      </c>
      <c r="N3" s="966"/>
      <c r="O3" s="966"/>
      <c r="P3" s="966"/>
      <c r="Q3" s="967"/>
      <c r="R3" s="576"/>
      <c r="S3" s="576"/>
      <c r="U3" s="118" t="s">
        <v>433</v>
      </c>
    </row>
    <row r="4" spans="1:17" ht="28.5" customHeight="1" thickBot="1">
      <c r="A4" s="942" t="s">
        <v>444</v>
      </c>
      <c r="B4" s="943"/>
      <c r="C4" s="943"/>
      <c r="D4" s="943"/>
      <c r="E4" s="944">
        <f>H48</f>
        <v>0</v>
      </c>
      <c r="F4" s="944"/>
      <c r="G4" s="944"/>
      <c r="H4" s="944"/>
      <c r="I4" s="571" t="s">
        <v>25</v>
      </c>
      <c r="J4" s="148"/>
      <c r="K4" s="148"/>
      <c r="L4" s="123" t="s">
        <v>20</v>
      </c>
      <c r="M4" s="327"/>
      <c r="N4" s="148" t="s">
        <v>262</v>
      </c>
      <c r="O4" s="148"/>
      <c r="P4" s="327"/>
      <c r="Q4" s="148" t="s">
        <v>264</v>
      </c>
    </row>
    <row r="6" spans="1:19" ht="24" customHeight="1">
      <c r="A6" s="442" t="s">
        <v>434</v>
      </c>
      <c r="B6" s="963" t="s">
        <v>437</v>
      </c>
      <c r="C6" s="963"/>
      <c r="D6" s="963"/>
      <c r="E6" s="963" t="s">
        <v>436</v>
      </c>
      <c r="F6" s="963"/>
      <c r="G6" s="963"/>
      <c r="H6" s="963" t="s">
        <v>435</v>
      </c>
      <c r="I6" s="963"/>
      <c r="J6" s="963"/>
      <c r="K6" s="957" t="s">
        <v>439</v>
      </c>
      <c r="L6" s="958"/>
      <c r="M6" s="958"/>
      <c r="N6" s="958"/>
      <c r="O6" s="958"/>
      <c r="P6" s="958"/>
      <c r="Q6" s="959"/>
      <c r="R6" s="119"/>
      <c r="S6" s="119"/>
    </row>
    <row r="7" spans="1:24" ht="20.25" customHeight="1">
      <c r="A7" s="569">
        <v>1</v>
      </c>
      <c r="B7" s="963"/>
      <c r="C7" s="963"/>
      <c r="D7" s="963"/>
      <c r="E7" s="963"/>
      <c r="F7" s="963"/>
      <c r="G7" s="963"/>
      <c r="H7" s="964"/>
      <c r="I7" s="964"/>
      <c r="J7" s="964"/>
      <c r="K7" s="443"/>
      <c r="L7" s="962"/>
      <c r="M7" s="962"/>
      <c r="N7" s="574" t="s">
        <v>21</v>
      </c>
      <c r="O7" s="958"/>
      <c r="P7" s="958"/>
      <c r="Q7" s="146"/>
      <c r="U7" s="118" t="s">
        <v>440</v>
      </c>
      <c r="X7" s="118" t="s">
        <v>441</v>
      </c>
    </row>
    <row r="8" spans="1:24" ht="20.25" customHeight="1">
      <c r="A8" s="569">
        <v>2</v>
      </c>
      <c r="B8" s="963"/>
      <c r="C8" s="963"/>
      <c r="D8" s="963"/>
      <c r="E8" s="963"/>
      <c r="F8" s="963"/>
      <c r="G8" s="963"/>
      <c r="H8" s="964"/>
      <c r="I8" s="964"/>
      <c r="J8" s="964"/>
      <c r="K8" s="443"/>
      <c r="L8" s="962"/>
      <c r="M8" s="962"/>
      <c r="N8" s="574" t="s">
        <v>21</v>
      </c>
      <c r="O8" s="958"/>
      <c r="P8" s="958"/>
      <c r="Q8" s="146"/>
      <c r="X8" s="118" t="s">
        <v>442</v>
      </c>
    </row>
    <row r="9" spans="1:24" ht="20.25" customHeight="1">
      <c r="A9" s="569">
        <v>3</v>
      </c>
      <c r="B9" s="963"/>
      <c r="C9" s="963"/>
      <c r="D9" s="963"/>
      <c r="E9" s="963"/>
      <c r="F9" s="963"/>
      <c r="G9" s="963"/>
      <c r="H9" s="964"/>
      <c r="I9" s="964"/>
      <c r="J9" s="964"/>
      <c r="K9" s="443"/>
      <c r="L9" s="962"/>
      <c r="M9" s="962"/>
      <c r="N9" s="574" t="s">
        <v>21</v>
      </c>
      <c r="O9" s="958"/>
      <c r="P9" s="958"/>
      <c r="Q9" s="146"/>
      <c r="X9" s="118" t="s">
        <v>443</v>
      </c>
    </row>
    <row r="10" spans="1:17" ht="20.25" customHeight="1">
      <c r="A10" s="569">
        <v>4</v>
      </c>
      <c r="B10" s="963"/>
      <c r="C10" s="963"/>
      <c r="D10" s="963"/>
      <c r="E10" s="963"/>
      <c r="F10" s="963"/>
      <c r="G10" s="963"/>
      <c r="H10" s="964"/>
      <c r="I10" s="964"/>
      <c r="J10" s="964"/>
      <c r="K10" s="443"/>
      <c r="L10" s="962"/>
      <c r="M10" s="962"/>
      <c r="N10" s="574" t="s">
        <v>21</v>
      </c>
      <c r="O10" s="958"/>
      <c r="P10" s="958"/>
      <c r="Q10" s="146"/>
    </row>
    <row r="11" spans="1:17" ht="20.25" customHeight="1">
      <c r="A11" s="569">
        <v>5</v>
      </c>
      <c r="B11" s="963"/>
      <c r="C11" s="963"/>
      <c r="D11" s="963"/>
      <c r="E11" s="963"/>
      <c r="F11" s="963"/>
      <c r="G11" s="963"/>
      <c r="H11" s="964"/>
      <c r="I11" s="964"/>
      <c r="J11" s="964"/>
      <c r="K11" s="443"/>
      <c r="L11" s="962"/>
      <c r="M11" s="962"/>
      <c r="N11" s="574" t="s">
        <v>21</v>
      </c>
      <c r="O11" s="958"/>
      <c r="P11" s="958"/>
      <c r="Q11" s="146"/>
    </row>
    <row r="12" spans="1:17" ht="20.25" customHeight="1">
      <c r="A12" s="569">
        <v>6</v>
      </c>
      <c r="B12" s="963"/>
      <c r="C12" s="963"/>
      <c r="D12" s="963"/>
      <c r="E12" s="963"/>
      <c r="F12" s="963"/>
      <c r="G12" s="963"/>
      <c r="H12" s="964"/>
      <c r="I12" s="964"/>
      <c r="J12" s="964"/>
      <c r="K12" s="443"/>
      <c r="L12" s="962"/>
      <c r="M12" s="962"/>
      <c r="N12" s="574" t="s">
        <v>21</v>
      </c>
      <c r="O12" s="958"/>
      <c r="P12" s="958"/>
      <c r="Q12" s="146"/>
    </row>
    <row r="13" spans="1:17" ht="20.25" customHeight="1">
      <c r="A13" s="569">
        <v>7</v>
      </c>
      <c r="B13" s="963"/>
      <c r="C13" s="963"/>
      <c r="D13" s="963"/>
      <c r="E13" s="963"/>
      <c r="F13" s="963"/>
      <c r="G13" s="963"/>
      <c r="H13" s="964"/>
      <c r="I13" s="964"/>
      <c r="J13" s="964"/>
      <c r="K13" s="443"/>
      <c r="L13" s="962"/>
      <c r="M13" s="962"/>
      <c r="N13" s="574" t="s">
        <v>21</v>
      </c>
      <c r="O13" s="958"/>
      <c r="P13" s="958"/>
      <c r="Q13" s="146"/>
    </row>
    <row r="14" spans="1:17" ht="20.25" customHeight="1">
      <c r="A14" s="569">
        <v>8</v>
      </c>
      <c r="B14" s="963"/>
      <c r="C14" s="963"/>
      <c r="D14" s="963"/>
      <c r="E14" s="963"/>
      <c r="F14" s="963"/>
      <c r="G14" s="963"/>
      <c r="H14" s="964"/>
      <c r="I14" s="964"/>
      <c r="J14" s="964"/>
      <c r="K14" s="443"/>
      <c r="L14" s="962"/>
      <c r="M14" s="962"/>
      <c r="N14" s="574" t="s">
        <v>21</v>
      </c>
      <c r="O14" s="958"/>
      <c r="P14" s="958"/>
      <c r="Q14" s="146"/>
    </row>
    <row r="15" spans="1:17" ht="20.25" customHeight="1">
      <c r="A15" s="569">
        <v>9</v>
      </c>
      <c r="B15" s="963"/>
      <c r="C15" s="963"/>
      <c r="D15" s="963"/>
      <c r="E15" s="963"/>
      <c r="F15" s="963"/>
      <c r="G15" s="963"/>
      <c r="H15" s="964"/>
      <c r="I15" s="964"/>
      <c r="J15" s="964"/>
      <c r="K15" s="443"/>
      <c r="L15" s="962"/>
      <c r="M15" s="962"/>
      <c r="N15" s="574" t="s">
        <v>21</v>
      </c>
      <c r="O15" s="958"/>
      <c r="P15" s="958"/>
      <c r="Q15" s="146"/>
    </row>
    <row r="16" spans="1:17" ht="20.25" customHeight="1">
      <c r="A16" s="569">
        <v>10</v>
      </c>
      <c r="B16" s="963"/>
      <c r="C16" s="963"/>
      <c r="D16" s="963"/>
      <c r="E16" s="963"/>
      <c r="F16" s="963"/>
      <c r="G16" s="963"/>
      <c r="H16" s="964"/>
      <c r="I16" s="964"/>
      <c r="J16" s="964"/>
      <c r="K16" s="443"/>
      <c r="L16" s="962"/>
      <c r="M16" s="962"/>
      <c r="N16" s="574" t="s">
        <v>21</v>
      </c>
      <c r="O16" s="958"/>
      <c r="P16" s="958"/>
      <c r="Q16" s="146"/>
    </row>
    <row r="17" spans="1:17" ht="20.25" customHeight="1">
      <c r="A17" s="569">
        <v>11</v>
      </c>
      <c r="B17" s="963"/>
      <c r="C17" s="963"/>
      <c r="D17" s="963"/>
      <c r="E17" s="963"/>
      <c r="F17" s="963"/>
      <c r="G17" s="963"/>
      <c r="H17" s="964"/>
      <c r="I17" s="964"/>
      <c r="J17" s="964"/>
      <c r="K17" s="443"/>
      <c r="L17" s="962"/>
      <c r="M17" s="962"/>
      <c r="N17" s="574" t="s">
        <v>21</v>
      </c>
      <c r="O17" s="958"/>
      <c r="P17" s="958"/>
      <c r="Q17" s="146"/>
    </row>
    <row r="18" spans="1:17" ht="20.25" customHeight="1">
      <c r="A18" s="569">
        <v>12</v>
      </c>
      <c r="B18" s="963"/>
      <c r="C18" s="963"/>
      <c r="D18" s="963"/>
      <c r="E18" s="963"/>
      <c r="F18" s="963"/>
      <c r="G18" s="963"/>
      <c r="H18" s="964"/>
      <c r="I18" s="964"/>
      <c r="J18" s="964"/>
      <c r="K18" s="443"/>
      <c r="L18" s="962"/>
      <c r="M18" s="962"/>
      <c r="N18" s="574" t="s">
        <v>21</v>
      </c>
      <c r="O18" s="958"/>
      <c r="P18" s="958"/>
      <c r="Q18" s="146"/>
    </row>
    <row r="19" spans="1:17" ht="20.25" customHeight="1">
      <c r="A19" s="569">
        <v>13</v>
      </c>
      <c r="B19" s="963"/>
      <c r="C19" s="963"/>
      <c r="D19" s="963"/>
      <c r="E19" s="963"/>
      <c r="F19" s="963"/>
      <c r="G19" s="963"/>
      <c r="H19" s="964"/>
      <c r="I19" s="964"/>
      <c r="J19" s="964"/>
      <c r="K19" s="443"/>
      <c r="L19" s="962"/>
      <c r="M19" s="962"/>
      <c r="N19" s="574" t="s">
        <v>21</v>
      </c>
      <c r="O19" s="958"/>
      <c r="P19" s="958"/>
      <c r="Q19" s="146"/>
    </row>
    <row r="20" spans="1:17" ht="20.25" customHeight="1">
      <c r="A20" s="569">
        <v>14</v>
      </c>
      <c r="B20" s="963"/>
      <c r="C20" s="963"/>
      <c r="D20" s="963"/>
      <c r="E20" s="963"/>
      <c r="F20" s="963"/>
      <c r="G20" s="963"/>
      <c r="H20" s="964"/>
      <c r="I20" s="964"/>
      <c r="J20" s="964"/>
      <c r="K20" s="443"/>
      <c r="L20" s="962"/>
      <c r="M20" s="962"/>
      <c r="N20" s="574" t="s">
        <v>21</v>
      </c>
      <c r="O20" s="958"/>
      <c r="P20" s="958"/>
      <c r="Q20" s="146"/>
    </row>
    <row r="21" spans="1:17" ht="20.25" customHeight="1">
      <c r="A21" s="569">
        <v>15</v>
      </c>
      <c r="B21" s="963"/>
      <c r="C21" s="963"/>
      <c r="D21" s="963"/>
      <c r="E21" s="963"/>
      <c r="F21" s="963"/>
      <c r="G21" s="963"/>
      <c r="H21" s="964"/>
      <c r="I21" s="964"/>
      <c r="J21" s="964"/>
      <c r="K21" s="443"/>
      <c r="L21" s="962"/>
      <c r="M21" s="962"/>
      <c r="N21" s="574" t="s">
        <v>21</v>
      </c>
      <c r="O21" s="958"/>
      <c r="P21" s="958"/>
      <c r="Q21" s="146"/>
    </row>
    <row r="22" spans="1:17" ht="20.25" customHeight="1">
      <c r="A22" s="569">
        <v>16</v>
      </c>
      <c r="B22" s="963"/>
      <c r="C22" s="963"/>
      <c r="D22" s="963"/>
      <c r="E22" s="963"/>
      <c r="F22" s="963"/>
      <c r="G22" s="963"/>
      <c r="H22" s="964"/>
      <c r="I22" s="964"/>
      <c r="J22" s="964"/>
      <c r="K22" s="443"/>
      <c r="L22" s="962"/>
      <c r="M22" s="962"/>
      <c r="N22" s="574" t="s">
        <v>21</v>
      </c>
      <c r="O22" s="958"/>
      <c r="P22" s="958"/>
      <c r="Q22" s="146"/>
    </row>
    <row r="23" spans="1:17" ht="20.25" customHeight="1">
      <c r="A23" s="569">
        <v>17</v>
      </c>
      <c r="B23" s="963"/>
      <c r="C23" s="963"/>
      <c r="D23" s="963"/>
      <c r="E23" s="963"/>
      <c r="F23" s="963"/>
      <c r="G23" s="963"/>
      <c r="H23" s="964"/>
      <c r="I23" s="964"/>
      <c r="J23" s="964"/>
      <c r="K23" s="443"/>
      <c r="L23" s="962"/>
      <c r="M23" s="962"/>
      <c r="N23" s="574" t="s">
        <v>21</v>
      </c>
      <c r="O23" s="958"/>
      <c r="P23" s="958"/>
      <c r="Q23" s="146"/>
    </row>
    <row r="24" spans="1:17" ht="20.25" customHeight="1">
      <c r="A24" s="569">
        <v>18</v>
      </c>
      <c r="B24" s="963"/>
      <c r="C24" s="963"/>
      <c r="D24" s="963"/>
      <c r="E24" s="963"/>
      <c r="F24" s="963"/>
      <c r="G24" s="963"/>
      <c r="H24" s="964"/>
      <c r="I24" s="964"/>
      <c r="J24" s="964"/>
      <c r="K24" s="443"/>
      <c r="L24" s="962"/>
      <c r="M24" s="962"/>
      <c r="N24" s="574" t="s">
        <v>21</v>
      </c>
      <c r="O24" s="958"/>
      <c r="P24" s="958"/>
      <c r="Q24" s="146"/>
    </row>
    <row r="25" spans="1:17" ht="20.25" customHeight="1">
      <c r="A25" s="569">
        <v>19</v>
      </c>
      <c r="B25" s="963"/>
      <c r="C25" s="963"/>
      <c r="D25" s="963"/>
      <c r="E25" s="963"/>
      <c r="F25" s="963"/>
      <c r="G25" s="963"/>
      <c r="H25" s="964"/>
      <c r="I25" s="964"/>
      <c r="J25" s="964"/>
      <c r="K25" s="443"/>
      <c r="L25" s="962"/>
      <c r="M25" s="962"/>
      <c r="N25" s="574" t="s">
        <v>21</v>
      </c>
      <c r="O25" s="958"/>
      <c r="P25" s="958"/>
      <c r="Q25" s="146"/>
    </row>
    <row r="26" spans="1:17" ht="20.25" customHeight="1">
      <c r="A26" s="569">
        <v>20</v>
      </c>
      <c r="B26" s="963"/>
      <c r="C26" s="963"/>
      <c r="D26" s="963"/>
      <c r="E26" s="963"/>
      <c r="F26" s="963"/>
      <c r="G26" s="963"/>
      <c r="H26" s="964"/>
      <c r="I26" s="964"/>
      <c r="J26" s="964"/>
      <c r="K26" s="443"/>
      <c r="L26" s="962"/>
      <c r="M26" s="962"/>
      <c r="N26" s="574" t="s">
        <v>21</v>
      </c>
      <c r="O26" s="958"/>
      <c r="P26" s="958"/>
      <c r="Q26" s="146"/>
    </row>
    <row r="27" spans="1:17" ht="20.25" customHeight="1">
      <c r="A27" s="569">
        <v>21</v>
      </c>
      <c r="B27" s="963"/>
      <c r="C27" s="963"/>
      <c r="D27" s="963"/>
      <c r="E27" s="963"/>
      <c r="F27" s="963"/>
      <c r="G27" s="963"/>
      <c r="H27" s="964"/>
      <c r="I27" s="964"/>
      <c r="J27" s="964"/>
      <c r="K27" s="443"/>
      <c r="L27" s="962"/>
      <c r="M27" s="962"/>
      <c r="N27" s="574" t="s">
        <v>21</v>
      </c>
      <c r="O27" s="958"/>
      <c r="P27" s="958"/>
      <c r="Q27" s="146"/>
    </row>
    <row r="28" spans="1:17" ht="20.25" customHeight="1">
      <c r="A28" s="569">
        <v>22</v>
      </c>
      <c r="B28" s="963"/>
      <c r="C28" s="963"/>
      <c r="D28" s="963"/>
      <c r="E28" s="963"/>
      <c r="F28" s="963"/>
      <c r="G28" s="963"/>
      <c r="H28" s="964"/>
      <c r="I28" s="964"/>
      <c r="J28" s="964"/>
      <c r="K28" s="443"/>
      <c r="L28" s="962"/>
      <c r="M28" s="962"/>
      <c r="N28" s="574" t="s">
        <v>21</v>
      </c>
      <c r="O28" s="958"/>
      <c r="P28" s="958"/>
      <c r="Q28" s="146"/>
    </row>
    <row r="29" spans="1:17" ht="20.25" customHeight="1">
      <c r="A29" s="569">
        <v>23</v>
      </c>
      <c r="B29" s="963"/>
      <c r="C29" s="963"/>
      <c r="D29" s="963"/>
      <c r="E29" s="963"/>
      <c r="F29" s="963"/>
      <c r="G29" s="963"/>
      <c r="H29" s="964"/>
      <c r="I29" s="964"/>
      <c r="J29" s="964"/>
      <c r="K29" s="443"/>
      <c r="L29" s="962"/>
      <c r="M29" s="962"/>
      <c r="N29" s="574" t="s">
        <v>21</v>
      </c>
      <c r="O29" s="958"/>
      <c r="P29" s="958"/>
      <c r="Q29" s="146"/>
    </row>
    <row r="30" spans="1:17" ht="20.25" customHeight="1">
      <c r="A30" s="569">
        <v>24</v>
      </c>
      <c r="B30" s="963"/>
      <c r="C30" s="963"/>
      <c r="D30" s="963"/>
      <c r="E30" s="963"/>
      <c r="F30" s="963"/>
      <c r="G30" s="963"/>
      <c r="H30" s="964"/>
      <c r="I30" s="964"/>
      <c r="J30" s="964"/>
      <c r="K30" s="443"/>
      <c r="L30" s="962"/>
      <c r="M30" s="962"/>
      <c r="N30" s="574" t="s">
        <v>21</v>
      </c>
      <c r="O30" s="958"/>
      <c r="P30" s="958"/>
      <c r="Q30" s="146"/>
    </row>
    <row r="31" spans="1:17" ht="20.25" customHeight="1">
      <c r="A31" s="569">
        <v>25</v>
      </c>
      <c r="B31" s="963"/>
      <c r="C31" s="963"/>
      <c r="D31" s="963"/>
      <c r="E31" s="963"/>
      <c r="F31" s="963"/>
      <c r="G31" s="963"/>
      <c r="H31" s="964"/>
      <c r="I31" s="964"/>
      <c r="J31" s="964"/>
      <c r="K31" s="443"/>
      <c r="L31" s="962"/>
      <c r="M31" s="962"/>
      <c r="N31" s="574" t="s">
        <v>21</v>
      </c>
      <c r="O31" s="958"/>
      <c r="P31" s="958"/>
      <c r="Q31" s="146"/>
    </row>
    <row r="32" spans="1:17" ht="20.25" customHeight="1">
      <c r="A32" s="569">
        <v>26</v>
      </c>
      <c r="B32" s="963"/>
      <c r="C32" s="963"/>
      <c r="D32" s="963"/>
      <c r="E32" s="963"/>
      <c r="F32" s="963"/>
      <c r="G32" s="963"/>
      <c r="H32" s="964"/>
      <c r="I32" s="964"/>
      <c r="J32" s="964"/>
      <c r="K32" s="443"/>
      <c r="L32" s="962"/>
      <c r="M32" s="962"/>
      <c r="N32" s="574" t="s">
        <v>21</v>
      </c>
      <c r="O32" s="958"/>
      <c r="P32" s="958"/>
      <c r="Q32" s="146"/>
    </row>
    <row r="33" spans="1:17" ht="20.25" customHeight="1">
      <c r="A33" s="569">
        <v>27</v>
      </c>
      <c r="B33" s="963"/>
      <c r="C33" s="963"/>
      <c r="D33" s="963"/>
      <c r="E33" s="963"/>
      <c r="F33" s="963"/>
      <c r="G33" s="963"/>
      <c r="H33" s="964"/>
      <c r="I33" s="964"/>
      <c r="J33" s="964"/>
      <c r="K33" s="443"/>
      <c r="L33" s="962"/>
      <c r="M33" s="962"/>
      <c r="N33" s="574" t="s">
        <v>21</v>
      </c>
      <c r="O33" s="958"/>
      <c r="P33" s="958"/>
      <c r="Q33" s="146"/>
    </row>
    <row r="34" spans="1:17" ht="20.25" customHeight="1">
      <c r="A34" s="569">
        <v>28</v>
      </c>
      <c r="B34" s="963"/>
      <c r="C34" s="963"/>
      <c r="D34" s="963"/>
      <c r="E34" s="963"/>
      <c r="F34" s="963"/>
      <c r="G34" s="963"/>
      <c r="H34" s="964"/>
      <c r="I34" s="964"/>
      <c r="J34" s="964"/>
      <c r="K34" s="443"/>
      <c r="L34" s="962"/>
      <c r="M34" s="962"/>
      <c r="N34" s="574" t="s">
        <v>21</v>
      </c>
      <c r="O34" s="958"/>
      <c r="P34" s="958"/>
      <c r="Q34" s="146"/>
    </row>
    <row r="35" spans="1:17" ht="20.25" customHeight="1">
      <c r="A35" s="569">
        <v>29</v>
      </c>
      <c r="B35" s="963"/>
      <c r="C35" s="963"/>
      <c r="D35" s="963"/>
      <c r="E35" s="963"/>
      <c r="F35" s="963"/>
      <c r="G35" s="963"/>
      <c r="H35" s="964"/>
      <c r="I35" s="964"/>
      <c r="J35" s="964"/>
      <c r="K35" s="443"/>
      <c r="L35" s="962"/>
      <c r="M35" s="962"/>
      <c r="N35" s="574" t="s">
        <v>21</v>
      </c>
      <c r="O35" s="958"/>
      <c r="P35" s="958"/>
      <c r="Q35" s="146"/>
    </row>
    <row r="36" spans="1:17" ht="20.25" customHeight="1">
      <c r="A36" s="569">
        <v>30</v>
      </c>
      <c r="B36" s="963"/>
      <c r="C36" s="963"/>
      <c r="D36" s="963"/>
      <c r="E36" s="963"/>
      <c r="F36" s="963"/>
      <c r="G36" s="963"/>
      <c r="H36" s="964"/>
      <c r="I36" s="964"/>
      <c r="J36" s="964"/>
      <c r="K36" s="443"/>
      <c r="L36" s="962"/>
      <c r="M36" s="962"/>
      <c r="N36" s="574" t="s">
        <v>21</v>
      </c>
      <c r="O36" s="958"/>
      <c r="P36" s="958"/>
      <c r="Q36" s="146"/>
    </row>
    <row r="37" spans="1:17" ht="20.25" customHeight="1">
      <c r="A37" s="569">
        <v>31</v>
      </c>
      <c r="B37" s="963"/>
      <c r="C37" s="963"/>
      <c r="D37" s="963"/>
      <c r="E37" s="963"/>
      <c r="F37" s="963"/>
      <c r="G37" s="963"/>
      <c r="H37" s="964"/>
      <c r="I37" s="964"/>
      <c r="J37" s="964"/>
      <c r="K37" s="443"/>
      <c r="L37" s="962"/>
      <c r="M37" s="962"/>
      <c r="N37" s="574" t="s">
        <v>21</v>
      </c>
      <c r="O37" s="958"/>
      <c r="P37" s="958"/>
      <c r="Q37" s="146"/>
    </row>
    <row r="38" spans="1:17" ht="20.25" customHeight="1">
      <c r="A38" s="569">
        <v>32</v>
      </c>
      <c r="B38" s="963"/>
      <c r="C38" s="963"/>
      <c r="D38" s="963"/>
      <c r="E38" s="963"/>
      <c r="F38" s="963"/>
      <c r="G38" s="963"/>
      <c r="H38" s="964"/>
      <c r="I38" s="964"/>
      <c r="J38" s="964"/>
      <c r="K38" s="443"/>
      <c r="L38" s="962"/>
      <c r="M38" s="962"/>
      <c r="N38" s="574" t="s">
        <v>21</v>
      </c>
      <c r="O38" s="958"/>
      <c r="P38" s="958"/>
      <c r="Q38" s="146"/>
    </row>
    <row r="39" spans="1:17" ht="20.25" customHeight="1">
      <c r="A39" s="569">
        <v>33</v>
      </c>
      <c r="B39" s="963"/>
      <c r="C39" s="963"/>
      <c r="D39" s="963"/>
      <c r="E39" s="963"/>
      <c r="F39" s="963"/>
      <c r="G39" s="963"/>
      <c r="H39" s="964"/>
      <c r="I39" s="964"/>
      <c r="J39" s="964"/>
      <c r="K39" s="443"/>
      <c r="L39" s="962"/>
      <c r="M39" s="962"/>
      <c r="N39" s="574" t="s">
        <v>21</v>
      </c>
      <c r="O39" s="958"/>
      <c r="P39" s="958"/>
      <c r="Q39" s="146"/>
    </row>
    <row r="40" spans="1:17" ht="20.25" customHeight="1">
      <c r="A40" s="569">
        <v>34</v>
      </c>
      <c r="B40" s="963"/>
      <c r="C40" s="963"/>
      <c r="D40" s="963"/>
      <c r="E40" s="963"/>
      <c r="F40" s="963"/>
      <c r="G40" s="963"/>
      <c r="H40" s="964"/>
      <c r="I40" s="964"/>
      <c r="J40" s="964"/>
      <c r="K40" s="443"/>
      <c r="L40" s="962"/>
      <c r="M40" s="962"/>
      <c r="N40" s="574" t="s">
        <v>21</v>
      </c>
      <c r="O40" s="958"/>
      <c r="P40" s="958"/>
      <c r="Q40" s="146"/>
    </row>
    <row r="41" spans="1:17" ht="20.25" customHeight="1">
      <c r="A41" s="569">
        <v>35</v>
      </c>
      <c r="B41" s="963"/>
      <c r="C41" s="963"/>
      <c r="D41" s="963"/>
      <c r="E41" s="963"/>
      <c r="F41" s="963"/>
      <c r="G41" s="963"/>
      <c r="H41" s="964"/>
      <c r="I41" s="964"/>
      <c r="J41" s="964"/>
      <c r="K41" s="443"/>
      <c r="L41" s="962"/>
      <c r="M41" s="962"/>
      <c r="N41" s="574" t="s">
        <v>21</v>
      </c>
      <c r="O41" s="958"/>
      <c r="P41" s="958"/>
      <c r="Q41" s="146"/>
    </row>
    <row r="42" spans="1:17" ht="20.25" customHeight="1">
      <c r="A42" s="569">
        <v>36</v>
      </c>
      <c r="B42" s="963"/>
      <c r="C42" s="963"/>
      <c r="D42" s="963"/>
      <c r="E42" s="963"/>
      <c r="F42" s="963"/>
      <c r="G42" s="963"/>
      <c r="H42" s="964"/>
      <c r="I42" s="964"/>
      <c r="J42" s="964"/>
      <c r="K42" s="443"/>
      <c r="L42" s="962"/>
      <c r="M42" s="962"/>
      <c r="N42" s="574" t="s">
        <v>21</v>
      </c>
      <c r="O42" s="958"/>
      <c r="P42" s="958"/>
      <c r="Q42" s="146"/>
    </row>
    <row r="43" spans="1:17" ht="20.25" customHeight="1">
      <c r="A43" s="569">
        <v>37</v>
      </c>
      <c r="B43" s="963"/>
      <c r="C43" s="963"/>
      <c r="D43" s="963"/>
      <c r="E43" s="963"/>
      <c r="F43" s="963"/>
      <c r="G43" s="963"/>
      <c r="H43" s="964"/>
      <c r="I43" s="964"/>
      <c r="J43" s="964"/>
      <c r="K43" s="443"/>
      <c r="L43" s="962"/>
      <c r="M43" s="962"/>
      <c r="N43" s="574" t="s">
        <v>21</v>
      </c>
      <c r="O43" s="958"/>
      <c r="P43" s="958"/>
      <c r="Q43" s="146"/>
    </row>
    <row r="44" spans="1:17" ht="20.25" customHeight="1">
      <c r="A44" s="569">
        <v>38</v>
      </c>
      <c r="B44" s="963"/>
      <c r="C44" s="963"/>
      <c r="D44" s="963"/>
      <c r="E44" s="963"/>
      <c r="F44" s="963"/>
      <c r="G44" s="963"/>
      <c r="H44" s="964"/>
      <c r="I44" s="964"/>
      <c r="J44" s="964"/>
      <c r="K44" s="443"/>
      <c r="L44" s="962"/>
      <c r="M44" s="962"/>
      <c r="N44" s="574" t="s">
        <v>21</v>
      </c>
      <c r="O44" s="958"/>
      <c r="P44" s="958"/>
      <c r="Q44" s="146"/>
    </row>
    <row r="45" spans="1:17" ht="20.25" customHeight="1">
      <c r="A45" s="569">
        <v>39</v>
      </c>
      <c r="B45" s="963"/>
      <c r="C45" s="963"/>
      <c r="D45" s="963"/>
      <c r="E45" s="963"/>
      <c r="F45" s="963"/>
      <c r="G45" s="963"/>
      <c r="H45" s="964"/>
      <c r="I45" s="964"/>
      <c r="J45" s="964"/>
      <c r="K45" s="443"/>
      <c r="L45" s="962"/>
      <c r="M45" s="962"/>
      <c r="N45" s="574" t="s">
        <v>21</v>
      </c>
      <c r="O45" s="958"/>
      <c r="P45" s="958"/>
      <c r="Q45" s="146"/>
    </row>
    <row r="46" spans="1:17" ht="20.25" customHeight="1">
      <c r="A46" s="577">
        <v>40</v>
      </c>
      <c r="B46" s="965"/>
      <c r="C46" s="965"/>
      <c r="D46" s="965"/>
      <c r="E46" s="965"/>
      <c r="F46" s="965"/>
      <c r="G46" s="965"/>
      <c r="H46" s="953"/>
      <c r="I46" s="953"/>
      <c r="J46" s="953"/>
      <c r="K46" s="443"/>
      <c r="L46" s="962"/>
      <c r="M46" s="962"/>
      <c r="N46" s="574" t="s">
        <v>21</v>
      </c>
      <c r="O46" s="958"/>
      <c r="P46" s="958"/>
      <c r="Q46" s="146"/>
    </row>
    <row r="47" spans="1:19" ht="20.25" customHeight="1" thickBot="1">
      <c r="A47" s="954" t="s">
        <v>446</v>
      </c>
      <c r="B47" s="955"/>
      <c r="C47" s="955"/>
      <c r="D47" s="955"/>
      <c r="E47" s="955"/>
      <c r="F47" s="955"/>
      <c r="G47" s="956"/>
      <c r="H47" s="953"/>
      <c r="I47" s="953"/>
      <c r="J47" s="953"/>
      <c r="K47" s="957"/>
      <c r="L47" s="958"/>
      <c r="M47" s="958"/>
      <c r="N47" s="958"/>
      <c r="O47" s="958"/>
      <c r="P47" s="958"/>
      <c r="Q47" s="959"/>
      <c r="S47" s="118" t="s">
        <v>447</v>
      </c>
    </row>
    <row r="48" spans="1:17" ht="32.25" customHeight="1" thickBot="1">
      <c r="A48" s="942" t="s">
        <v>445</v>
      </c>
      <c r="B48" s="943"/>
      <c r="C48" s="943"/>
      <c r="D48" s="943"/>
      <c r="E48" s="943"/>
      <c r="F48" s="943"/>
      <c r="G48" s="952"/>
      <c r="H48" s="960">
        <f>SUM(H7:J47)</f>
        <v>0</v>
      </c>
      <c r="I48" s="960"/>
      <c r="J48" s="961"/>
      <c r="K48" s="443"/>
      <c r="L48" s="962"/>
      <c r="M48" s="962"/>
      <c r="N48" s="574"/>
      <c r="O48" s="958"/>
      <c r="P48" s="958"/>
      <c r="Q48" s="146"/>
    </row>
  </sheetData>
  <sheetProtection/>
  <mergeCells count="219">
    <mergeCell ref="N1:O1"/>
    <mergeCell ref="A2:H2"/>
    <mergeCell ref="I2:Q2"/>
    <mergeCell ref="A3:H3"/>
    <mergeCell ref="B8:D8"/>
    <mergeCell ref="E8:G8"/>
    <mergeCell ref="H8:J8"/>
    <mergeCell ref="L8:M8"/>
    <mergeCell ref="O8:P8"/>
    <mergeCell ref="A4:D4"/>
    <mergeCell ref="E4:H4"/>
    <mergeCell ref="N3:Q3"/>
    <mergeCell ref="J3:L3"/>
    <mergeCell ref="B6:D6"/>
    <mergeCell ref="E6:G6"/>
    <mergeCell ref="H6:J6"/>
    <mergeCell ref="B7:D7"/>
    <mergeCell ref="E7:G7"/>
    <mergeCell ref="H7:J7"/>
    <mergeCell ref="L7:M7"/>
    <mergeCell ref="K6:Q6"/>
    <mergeCell ref="O7:P7"/>
    <mergeCell ref="B9:D9"/>
    <mergeCell ref="E9:G9"/>
    <mergeCell ref="H9:J9"/>
    <mergeCell ref="L9:M9"/>
    <mergeCell ref="O9:P9"/>
    <mergeCell ref="B10:D10"/>
    <mergeCell ref="E10:G10"/>
    <mergeCell ref="H10:J10"/>
    <mergeCell ref="L10:M10"/>
    <mergeCell ref="O10:P10"/>
    <mergeCell ref="B11:D11"/>
    <mergeCell ref="E11:G11"/>
    <mergeCell ref="H11:J11"/>
    <mergeCell ref="L11:M11"/>
    <mergeCell ref="O11:P11"/>
    <mergeCell ref="B12:D12"/>
    <mergeCell ref="E12:G12"/>
    <mergeCell ref="H12:J12"/>
    <mergeCell ref="L12:M12"/>
    <mergeCell ref="O12:P12"/>
    <mergeCell ref="B13:D13"/>
    <mergeCell ref="E13:G13"/>
    <mergeCell ref="H13:J13"/>
    <mergeCell ref="L13:M13"/>
    <mergeCell ref="O13:P13"/>
    <mergeCell ref="B14:D14"/>
    <mergeCell ref="E14:G14"/>
    <mergeCell ref="H14:J14"/>
    <mergeCell ref="L14:M14"/>
    <mergeCell ref="O14:P14"/>
    <mergeCell ref="B15:D15"/>
    <mergeCell ref="E15:G15"/>
    <mergeCell ref="H15:J15"/>
    <mergeCell ref="L15:M15"/>
    <mergeCell ref="O15:P15"/>
    <mergeCell ref="B16:D16"/>
    <mergeCell ref="E16:G16"/>
    <mergeCell ref="H16:J16"/>
    <mergeCell ref="L16:M16"/>
    <mergeCell ref="O16:P16"/>
    <mergeCell ref="B17:D17"/>
    <mergeCell ref="E17:G17"/>
    <mergeCell ref="H17:J17"/>
    <mergeCell ref="L17:M17"/>
    <mergeCell ref="O17:P17"/>
    <mergeCell ref="B18:D18"/>
    <mergeCell ref="E18:G18"/>
    <mergeCell ref="H18:J18"/>
    <mergeCell ref="L18:M18"/>
    <mergeCell ref="O18:P18"/>
    <mergeCell ref="B19:D19"/>
    <mergeCell ref="E19:G19"/>
    <mergeCell ref="H19:J19"/>
    <mergeCell ref="L19:M19"/>
    <mergeCell ref="O19:P19"/>
    <mergeCell ref="B20:D20"/>
    <mergeCell ref="E20:G20"/>
    <mergeCell ref="H20:J20"/>
    <mergeCell ref="L20:M20"/>
    <mergeCell ref="O20:P20"/>
    <mergeCell ref="B21:D21"/>
    <mergeCell ref="E21:G21"/>
    <mergeCell ref="H21:J21"/>
    <mergeCell ref="L21:M21"/>
    <mergeCell ref="O21:P21"/>
    <mergeCell ref="B22:D22"/>
    <mergeCell ref="E22:G22"/>
    <mergeCell ref="H22:J22"/>
    <mergeCell ref="L22:M22"/>
    <mergeCell ref="O22:P22"/>
    <mergeCell ref="B23:D23"/>
    <mergeCell ref="E23:G23"/>
    <mergeCell ref="H23:J23"/>
    <mergeCell ref="L23:M23"/>
    <mergeCell ref="O23:P23"/>
    <mergeCell ref="B24:D24"/>
    <mergeCell ref="E24:G24"/>
    <mergeCell ref="H24:J24"/>
    <mergeCell ref="L24:M24"/>
    <mergeCell ref="O24:P24"/>
    <mergeCell ref="B25:D25"/>
    <mergeCell ref="E25:G25"/>
    <mergeCell ref="H25:J25"/>
    <mergeCell ref="L25:M25"/>
    <mergeCell ref="O25:P25"/>
    <mergeCell ref="B26:D26"/>
    <mergeCell ref="E26:G26"/>
    <mergeCell ref="H26:J26"/>
    <mergeCell ref="L26:M26"/>
    <mergeCell ref="O26:P26"/>
    <mergeCell ref="B27:D27"/>
    <mergeCell ref="E27:G27"/>
    <mergeCell ref="H27:J27"/>
    <mergeCell ref="L27:M27"/>
    <mergeCell ref="O27:P27"/>
    <mergeCell ref="B28:D28"/>
    <mergeCell ref="E28:G28"/>
    <mergeCell ref="H28:J28"/>
    <mergeCell ref="L28:M28"/>
    <mergeCell ref="O28:P28"/>
    <mergeCell ref="B29:D29"/>
    <mergeCell ref="E29:G29"/>
    <mergeCell ref="H29:J29"/>
    <mergeCell ref="L29:M29"/>
    <mergeCell ref="O29:P29"/>
    <mergeCell ref="B30:D30"/>
    <mergeCell ref="E30:G30"/>
    <mergeCell ref="H30:J30"/>
    <mergeCell ref="L30:M30"/>
    <mergeCell ref="O30:P30"/>
    <mergeCell ref="B31:D31"/>
    <mergeCell ref="E31:G31"/>
    <mergeCell ref="H31:J31"/>
    <mergeCell ref="L31:M31"/>
    <mergeCell ref="O31:P31"/>
    <mergeCell ref="B32:D32"/>
    <mergeCell ref="E32:G32"/>
    <mergeCell ref="H32:J32"/>
    <mergeCell ref="L32:M32"/>
    <mergeCell ref="O32:P32"/>
    <mergeCell ref="B33:D33"/>
    <mergeCell ref="E33:G33"/>
    <mergeCell ref="H33:J33"/>
    <mergeCell ref="L33:M33"/>
    <mergeCell ref="O33:P33"/>
    <mergeCell ref="B34:D34"/>
    <mergeCell ref="E34:G34"/>
    <mergeCell ref="H34:J34"/>
    <mergeCell ref="L34:M34"/>
    <mergeCell ref="O34:P34"/>
    <mergeCell ref="B35:D35"/>
    <mergeCell ref="E35:G35"/>
    <mergeCell ref="H35:J35"/>
    <mergeCell ref="L35:M35"/>
    <mergeCell ref="O35:P35"/>
    <mergeCell ref="B36:D36"/>
    <mergeCell ref="E36:G36"/>
    <mergeCell ref="H36:J36"/>
    <mergeCell ref="L36:M36"/>
    <mergeCell ref="O36:P36"/>
    <mergeCell ref="B37:D37"/>
    <mergeCell ref="E37:G37"/>
    <mergeCell ref="H37:J37"/>
    <mergeCell ref="L37:M37"/>
    <mergeCell ref="O37:P37"/>
    <mergeCell ref="B38:D38"/>
    <mergeCell ref="E38:G38"/>
    <mergeCell ref="H38:J38"/>
    <mergeCell ref="L38:M38"/>
    <mergeCell ref="O38:P38"/>
    <mergeCell ref="B39:D39"/>
    <mergeCell ref="E39:G39"/>
    <mergeCell ref="H39:J39"/>
    <mergeCell ref="L39:M39"/>
    <mergeCell ref="O39:P39"/>
    <mergeCell ref="B40:D40"/>
    <mergeCell ref="E40:G40"/>
    <mergeCell ref="H40:J40"/>
    <mergeCell ref="L40:M40"/>
    <mergeCell ref="O40:P40"/>
    <mergeCell ref="B41:D41"/>
    <mergeCell ref="E41:G41"/>
    <mergeCell ref="H41:J41"/>
    <mergeCell ref="L41:M41"/>
    <mergeCell ref="O41:P41"/>
    <mergeCell ref="B42:D42"/>
    <mergeCell ref="E42:G42"/>
    <mergeCell ref="H42:J42"/>
    <mergeCell ref="L42:M42"/>
    <mergeCell ref="O42:P42"/>
    <mergeCell ref="B43:D43"/>
    <mergeCell ref="E43:G43"/>
    <mergeCell ref="H43:J43"/>
    <mergeCell ref="L43:M43"/>
    <mergeCell ref="O43:P43"/>
    <mergeCell ref="B44:D44"/>
    <mergeCell ref="E44:G44"/>
    <mergeCell ref="H44:J44"/>
    <mergeCell ref="L44:M44"/>
    <mergeCell ref="O44:P44"/>
    <mergeCell ref="B45:D45"/>
    <mergeCell ref="E45:G45"/>
    <mergeCell ref="H45:J45"/>
    <mergeCell ref="L45:M45"/>
    <mergeCell ref="O45:P45"/>
    <mergeCell ref="B46:D46"/>
    <mergeCell ref="E46:G46"/>
    <mergeCell ref="H46:J46"/>
    <mergeCell ref="L46:M46"/>
    <mergeCell ref="O46:P46"/>
    <mergeCell ref="A48:G48"/>
    <mergeCell ref="H47:J47"/>
    <mergeCell ref="A47:G47"/>
    <mergeCell ref="K47:Q47"/>
    <mergeCell ref="H48:J48"/>
    <mergeCell ref="L48:M48"/>
    <mergeCell ref="O48:P4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19">
      <selection activeCell="G17" sqref="G17:H17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24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24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246"/>
      <c r="G9" s="120" t="s">
        <v>139</v>
      </c>
      <c r="H9" s="120" t="s">
        <v>141</v>
      </c>
      <c r="I9" s="24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06">
        <f>M31</f>
        <v>0</v>
      </c>
      <c r="K31" s="1007"/>
      <c r="L31" s="130" t="s">
        <v>149</v>
      </c>
      <c r="M31" s="438"/>
      <c r="N31" s="437" t="s">
        <v>412</v>
      </c>
      <c r="O31" s="439"/>
      <c r="P31" s="437" t="s">
        <v>413</v>
      </c>
      <c r="Q31" s="1069" t="s">
        <v>414</v>
      </c>
      <c r="R31" s="1069"/>
      <c r="S31" s="1070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06">
        <f>M35</f>
        <v>0</v>
      </c>
      <c r="K35" s="1007"/>
      <c r="L35" s="130" t="s">
        <v>149</v>
      </c>
      <c r="M35" s="438"/>
      <c r="N35" s="437" t="s">
        <v>412</v>
      </c>
      <c r="O35" s="439"/>
      <c r="P35" s="437" t="s">
        <v>413</v>
      </c>
      <c r="Q35" s="1069" t="s">
        <v>414</v>
      </c>
      <c r="R35" s="1069"/>
      <c r="S35" s="1070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06">
        <f>M39</f>
        <v>0</v>
      </c>
      <c r="K39" s="1007"/>
      <c r="L39" s="130" t="s">
        <v>149</v>
      </c>
      <c r="M39" s="438"/>
      <c r="N39" s="437" t="s">
        <v>412</v>
      </c>
      <c r="O39" s="439"/>
      <c r="P39" s="437" t="s">
        <v>413</v>
      </c>
      <c r="Q39" s="1069" t="s">
        <v>414</v>
      </c>
      <c r="R39" s="1069"/>
      <c r="S39" s="1070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Q31:S31"/>
    <mergeCell ref="Q35:S35"/>
    <mergeCell ref="Q39:S39"/>
    <mergeCell ref="A23:F23"/>
    <mergeCell ref="J23:S23"/>
    <mergeCell ref="H55:S55"/>
    <mergeCell ref="M27:S27"/>
    <mergeCell ref="M46:S46"/>
    <mergeCell ref="M50:S50"/>
    <mergeCell ref="M51:S51"/>
    <mergeCell ref="M61:Q61"/>
    <mergeCell ref="H49:I49"/>
    <mergeCell ref="A47:D49"/>
    <mergeCell ref="E47:F49"/>
    <mergeCell ref="G47:G49"/>
    <mergeCell ref="M49:S49"/>
    <mergeCell ref="J49:K49"/>
    <mergeCell ref="M53:S53"/>
    <mergeCell ref="M54:S54"/>
    <mergeCell ref="M48:S48"/>
    <mergeCell ref="J22:S22"/>
    <mergeCell ref="J24:S24"/>
    <mergeCell ref="I2:S2"/>
    <mergeCell ref="Q1:R1"/>
    <mergeCell ref="C11:P11"/>
    <mergeCell ref="C12:P12"/>
    <mergeCell ref="C13:P13"/>
    <mergeCell ref="N1:O1"/>
    <mergeCell ref="A24:F24"/>
    <mergeCell ref="C6:H6"/>
    <mergeCell ref="J16:S16"/>
    <mergeCell ref="J17:S17"/>
    <mergeCell ref="J18:S18"/>
    <mergeCell ref="O19:S19"/>
    <mergeCell ref="O20:S20"/>
    <mergeCell ref="J21:S21"/>
    <mergeCell ref="M52:S52"/>
    <mergeCell ref="M40:S40"/>
    <mergeCell ref="M41:S41"/>
    <mergeCell ref="M42:S42"/>
    <mergeCell ref="M43:S43"/>
    <mergeCell ref="M44:S44"/>
    <mergeCell ref="Q34:S34"/>
    <mergeCell ref="Q33:S33"/>
    <mergeCell ref="Q32:S32"/>
    <mergeCell ref="K61:L61"/>
    <mergeCell ref="H32:I33"/>
    <mergeCell ref="H36:I37"/>
    <mergeCell ref="J45:K45"/>
    <mergeCell ref="J52:K52"/>
    <mergeCell ref="M45:S45"/>
    <mergeCell ref="M47:S47"/>
    <mergeCell ref="H54:I54"/>
    <mergeCell ref="G17:H17"/>
    <mergeCell ref="G18:H18"/>
    <mergeCell ref="G21:H21"/>
    <mergeCell ref="G22:H22"/>
    <mergeCell ref="G24:H24"/>
    <mergeCell ref="H51:I51"/>
    <mergeCell ref="H43:I43"/>
    <mergeCell ref="H44:I44"/>
    <mergeCell ref="H45:I45"/>
    <mergeCell ref="A50:D50"/>
    <mergeCell ref="A55:D55"/>
    <mergeCell ref="E28:F31"/>
    <mergeCell ref="E32:F39"/>
    <mergeCell ref="E40:F46"/>
    <mergeCell ref="E52:F53"/>
    <mergeCell ref="A51:D51"/>
    <mergeCell ref="E55:F55"/>
    <mergeCell ref="A28:D31"/>
    <mergeCell ref="J54:K54"/>
    <mergeCell ref="E51:F51"/>
    <mergeCell ref="H48:I48"/>
    <mergeCell ref="J46:K46"/>
    <mergeCell ref="G52:G53"/>
    <mergeCell ref="J39:K39"/>
    <mergeCell ref="J51:K51"/>
    <mergeCell ref="H50:I50"/>
    <mergeCell ref="J53:K53"/>
    <mergeCell ref="H42:I42"/>
    <mergeCell ref="J31:K31"/>
    <mergeCell ref="J32:K32"/>
    <mergeCell ref="J33:K33"/>
    <mergeCell ref="C58:E58"/>
    <mergeCell ref="G58:H58"/>
    <mergeCell ref="J58:L58"/>
    <mergeCell ref="A54:D54"/>
    <mergeCell ref="E54:F54"/>
    <mergeCell ref="J48:K48"/>
    <mergeCell ref="J50:K50"/>
    <mergeCell ref="J27:L27"/>
    <mergeCell ref="J36:K36"/>
    <mergeCell ref="J37:K37"/>
    <mergeCell ref="J38:K38"/>
    <mergeCell ref="E50:F50"/>
    <mergeCell ref="J28:K28"/>
    <mergeCell ref="J29:K29"/>
    <mergeCell ref="J30:K30"/>
    <mergeCell ref="H47:I47"/>
    <mergeCell ref="J47:K47"/>
    <mergeCell ref="J34:K34"/>
    <mergeCell ref="J41:K41"/>
    <mergeCell ref="J35:K35"/>
    <mergeCell ref="A52:D53"/>
    <mergeCell ref="H52:I52"/>
    <mergeCell ref="H53:I53"/>
    <mergeCell ref="J40:K40"/>
    <mergeCell ref="A40:D46"/>
    <mergeCell ref="H40:I40"/>
    <mergeCell ref="H41:I41"/>
    <mergeCell ref="E18:F18"/>
    <mergeCell ref="A26:B26"/>
    <mergeCell ref="H46:I46"/>
    <mergeCell ref="G40:G46"/>
    <mergeCell ref="A27:D27"/>
    <mergeCell ref="H27:I27"/>
    <mergeCell ref="G28:G31"/>
    <mergeCell ref="A2:H2"/>
    <mergeCell ref="A15:B15"/>
    <mergeCell ref="G16:I16"/>
    <mergeCell ref="G3:M3"/>
    <mergeCell ref="B21:F21"/>
    <mergeCell ref="G32:G39"/>
    <mergeCell ref="E27:G27"/>
    <mergeCell ref="H28:I31"/>
    <mergeCell ref="A32:D39"/>
    <mergeCell ref="A22:F22"/>
    <mergeCell ref="J43:K43"/>
    <mergeCell ref="J44:K44"/>
    <mergeCell ref="C4:N4"/>
    <mergeCell ref="E19:F20"/>
    <mergeCell ref="A18:D20"/>
    <mergeCell ref="G19:H20"/>
    <mergeCell ref="I19:I20"/>
    <mergeCell ref="A16:F16"/>
    <mergeCell ref="J42:K42"/>
    <mergeCell ref="B17:F17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25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3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4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5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6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22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7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4"/>
  <sheetViews>
    <sheetView view="pageBreakPreview" zoomScale="110" zoomScaleSheetLayoutView="110" zoomScalePageLayoutView="0" workbookViewId="0" topLeftCell="A25">
      <selection activeCell="F42" sqref="F42:G42"/>
    </sheetView>
  </sheetViews>
  <sheetFormatPr defaultColWidth="9.00390625" defaultRowHeight="12.75"/>
  <cols>
    <col min="1" max="1" width="6.125" style="0" customWidth="1"/>
    <col min="2" max="2" width="5.375" style="0" customWidth="1"/>
    <col min="3" max="3" width="11.50390625" style="0" customWidth="1"/>
    <col min="7" max="7" width="12.875" style="0" customWidth="1"/>
    <col min="8" max="8" width="4.625" style="0" customWidth="1"/>
    <col min="9" max="9" width="5.375" style="0" customWidth="1"/>
  </cols>
  <sheetData>
    <row r="1" spans="3:19" ht="24.75" customHeight="1">
      <c r="C1" s="591" t="s">
        <v>515</v>
      </c>
      <c r="D1" s="436" t="s">
        <v>516</v>
      </c>
      <c r="E1" s="100" t="s">
        <v>180</v>
      </c>
      <c r="F1" s="100"/>
      <c r="G1" s="100"/>
      <c r="H1" s="100"/>
      <c r="I1" s="100"/>
      <c r="J1" s="143" t="s">
        <v>181</v>
      </c>
      <c r="K1" s="100"/>
      <c r="L1" s="100"/>
      <c r="S1" t="str">
        <f>C1&amp;D1&amp;E1&amp;D2</f>
        <v>令和元年度　選手強化実績報告書（関東ブロック突破等対策プロジェクト）</v>
      </c>
    </row>
    <row r="2" spans="1:12" ht="12.75">
      <c r="A2" s="2"/>
      <c r="B2" s="2"/>
      <c r="C2" s="2"/>
      <c r="D2" s="638" t="s">
        <v>459</v>
      </c>
      <c r="E2" s="638"/>
      <c r="F2" s="638"/>
      <c r="G2" s="638"/>
      <c r="H2" s="638"/>
      <c r="I2" s="2"/>
      <c r="J2" s="68" t="s">
        <v>467</v>
      </c>
      <c r="K2" s="2"/>
      <c r="L2" s="2"/>
    </row>
    <row r="4" spans="2:11" ht="12.75">
      <c r="B4" s="647" t="s">
        <v>176</v>
      </c>
      <c r="C4" s="647"/>
      <c r="D4" s="639" t="s">
        <v>460</v>
      </c>
      <c r="E4" s="639"/>
      <c r="F4" s="639"/>
      <c r="G4" s="639"/>
      <c r="H4" s="639"/>
      <c r="J4" s="1" t="s">
        <v>126</v>
      </c>
      <c r="K4" t="s">
        <v>251</v>
      </c>
    </row>
    <row r="5" spans="2:11" ht="12.75">
      <c r="B5" s="140"/>
      <c r="C5" s="141"/>
      <c r="K5" t="s">
        <v>252</v>
      </c>
    </row>
    <row r="6" spans="2:11" ht="12.75">
      <c r="B6" s="647" t="s">
        <v>177</v>
      </c>
      <c r="C6" s="647"/>
      <c r="D6" s="636" t="s">
        <v>389</v>
      </c>
      <c r="E6" s="636"/>
      <c r="F6" s="639"/>
      <c r="G6" s="639"/>
      <c r="H6" s="639"/>
      <c r="J6" s="1" t="s">
        <v>126</v>
      </c>
      <c r="K6" t="s">
        <v>125</v>
      </c>
    </row>
    <row r="7" spans="2:11" ht="12.75">
      <c r="B7" s="141"/>
      <c r="C7" s="141"/>
      <c r="K7" t="s">
        <v>253</v>
      </c>
    </row>
    <row r="8" spans="2:11" ht="12.75">
      <c r="B8" s="647" t="s">
        <v>178</v>
      </c>
      <c r="C8" s="647"/>
      <c r="D8" s="636" t="s">
        <v>390</v>
      </c>
      <c r="E8" s="636"/>
      <c r="F8" s="639"/>
      <c r="G8" s="639"/>
      <c r="H8" s="639"/>
      <c r="J8" s="1" t="s">
        <v>126</v>
      </c>
      <c r="K8" t="s">
        <v>125</v>
      </c>
    </row>
    <row r="9" spans="2:3" ht="12.75">
      <c r="B9" s="141"/>
      <c r="C9" s="141"/>
    </row>
    <row r="10" spans="2:11" ht="12.75">
      <c r="B10" s="647" t="s">
        <v>107</v>
      </c>
      <c r="C10" s="647"/>
      <c r="D10" s="644"/>
      <c r="E10" s="639"/>
      <c r="F10" s="639"/>
      <c r="G10" s="639"/>
      <c r="H10" s="639"/>
      <c r="J10" s="1" t="s">
        <v>126</v>
      </c>
      <c r="K10" t="s">
        <v>125</v>
      </c>
    </row>
    <row r="13" ht="12.75">
      <c r="B13" t="s">
        <v>109</v>
      </c>
    </row>
    <row r="15" spans="2:5" ht="12.75">
      <c r="B15" s="646" t="s">
        <v>379</v>
      </c>
      <c r="C15" s="646"/>
      <c r="D15" s="645" t="s">
        <v>404</v>
      </c>
      <c r="E15" s="645"/>
    </row>
    <row r="16" spans="2:3" ht="6" customHeight="1">
      <c r="B16" s="68"/>
      <c r="C16" s="68"/>
    </row>
    <row r="17" spans="2:3" ht="9" customHeight="1" thickBot="1">
      <c r="B17" s="434" t="s">
        <v>399</v>
      </c>
      <c r="C17" s="68"/>
    </row>
    <row r="18" spans="2:3" ht="14.25" customHeight="1" thickBot="1">
      <c r="B18" s="435"/>
      <c r="C18" s="68" t="s">
        <v>461</v>
      </c>
    </row>
    <row r="19" spans="2:3" ht="4.5" customHeight="1" thickBot="1">
      <c r="B19" s="434"/>
      <c r="C19" s="1"/>
    </row>
    <row r="20" spans="2:8" ht="13.5" thickBot="1">
      <c r="B20" s="435"/>
      <c r="C20" t="s">
        <v>405</v>
      </c>
      <c r="E20" s="635" t="s">
        <v>400</v>
      </c>
      <c r="F20" s="635"/>
      <c r="G20" s="635"/>
      <c r="H20" s="635"/>
    </row>
    <row r="21" spans="5:8" ht="4.5" customHeight="1" thickBot="1">
      <c r="E21" s="635"/>
      <c r="F21" s="635"/>
      <c r="G21" s="635"/>
      <c r="H21" s="635"/>
    </row>
    <row r="22" spans="2:8" ht="13.5" thickBot="1">
      <c r="B22" s="435"/>
      <c r="C22" t="s">
        <v>406</v>
      </c>
      <c r="E22" s="635" t="s">
        <v>37</v>
      </c>
      <c r="F22" s="635"/>
      <c r="G22" s="635"/>
      <c r="H22" s="635"/>
    </row>
    <row r="23" spans="5:8" ht="3.75" customHeight="1" thickBot="1">
      <c r="E23" s="635"/>
      <c r="F23" s="635"/>
      <c r="G23" s="635"/>
      <c r="H23" s="635"/>
    </row>
    <row r="24" spans="2:8" ht="13.5" thickBot="1">
      <c r="B24" s="435"/>
      <c r="C24" t="s">
        <v>407</v>
      </c>
      <c r="E24" s="635" t="s">
        <v>111</v>
      </c>
      <c r="F24" s="635"/>
      <c r="G24" s="635"/>
      <c r="H24" s="635"/>
    </row>
    <row r="26" spans="2:8" ht="12.75">
      <c r="B26" s="645" t="s">
        <v>380</v>
      </c>
      <c r="C26" s="645"/>
      <c r="E26" s="635"/>
      <c r="F26" s="635"/>
      <c r="G26" s="635"/>
      <c r="H26" s="635"/>
    </row>
    <row r="27" spans="2:3" ht="13.5" thickBot="1">
      <c r="B27" s="434" t="s">
        <v>399</v>
      </c>
      <c r="C27" s="1"/>
    </row>
    <row r="28" spans="2:8" ht="13.5" thickBot="1">
      <c r="B28" s="435"/>
      <c r="C28" t="s">
        <v>408</v>
      </c>
      <c r="E28" s="635" t="s">
        <v>113</v>
      </c>
      <c r="F28" s="635"/>
      <c r="G28" s="635"/>
      <c r="H28" s="635"/>
    </row>
    <row r="29" spans="5:8" ht="6" customHeight="1" thickBot="1">
      <c r="E29" s="635"/>
      <c r="F29" s="635"/>
      <c r="G29" s="635"/>
      <c r="H29" s="635"/>
    </row>
    <row r="30" spans="2:8" ht="13.5" thickBot="1">
      <c r="B30" s="435"/>
      <c r="C30" t="s">
        <v>409</v>
      </c>
      <c r="E30" s="635" t="s">
        <v>112</v>
      </c>
      <c r="F30" s="635"/>
      <c r="G30" s="635"/>
      <c r="H30" s="635"/>
    </row>
    <row r="31" spans="5:8" ht="4.5" customHeight="1" thickBot="1">
      <c r="E31" s="635"/>
      <c r="F31" s="635"/>
      <c r="G31" s="635"/>
      <c r="H31" s="635"/>
    </row>
    <row r="32" spans="2:8" ht="13.5" thickBot="1">
      <c r="B32" s="435"/>
      <c r="C32" t="s">
        <v>410</v>
      </c>
      <c r="E32" s="635" t="s">
        <v>458</v>
      </c>
      <c r="F32" s="635"/>
      <c r="G32" s="635"/>
      <c r="H32" s="635"/>
    </row>
    <row r="33" spans="5:8" ht="12.75">
      <c r="E33" s="635" t="s">
        <v>401</v>
      </c>
      <c r="F33" s="635"/>
      <c r="G33" s="635"/>
      <c r="H33" s="635"/>
    </row>
    <row r="34" ht="12.75">
      <c r="E34" t="s">
        <v>402</v>
      </c>
    </row>
    <row r="35" ht="4.5" customHeight="1" thickBot="1"/>
    <row r="36" spans="2:8" ht="13.5" thickBot="1">
      <c r="B36" s="435"/>
      <c r="C36" t="s">
        <v>411</v>
      </c>
      <c r="E36" s="635" t="s">
        <v>403</v>
      </c>
      <c r="F36" s="635"/>
      <c r="G36" s="635"/>
      <c r="H36" s="635"/>
    </row>
    <row r="38" ht="30.75" customHeight="1"/>
    <row r="39" ht="12.75">
      <c r="C39" t="s">
        <v>114</v>
      </c>
    </row>
    <row r="41" spans="6:10" ht="20.25" customHeight="1">
      <c r="F41" s="637" t="s">
        <v>517</v>
      </c>
      <c r="G41" s="637"/>
      <c r="H41" s="637"/>
      <c r="J41" t="s">
        <v>247</v>
      </c>
    </row>
    <row r="42" spans="4:10" ht="20.25" customHeight="1">
      <c r="D42" s="643" t="s">
        <v>182</v>
      </c>
      <c r="E42" s="643"/>
      <c r="F42" s="636"/>
      <c r="G42" s="636"/>
      <c r="H42" s="238" t="s">
        <v>115</v>
      </c>
      <c r="J42" t="s">
        <v>246</v>
      </c>
    </row>
    <row r="43" spans="4:10" ht="17.25" customHeight="1">
      <c r="D43" s="641" t="s">
        <v>230</v>
      </c>
      <c r="E43" s="54" t="s">
        <v>231</v>
      </c>
      <c r="F43" s="640"/>
      <c r="G43" s="640"/>
      <c r="H43" s="640"/>
      <c r="J43" t="s">
        <v>248</v>
      </c>
    </row>
    <row r="44" spans="4:8" ht="17.25" customHeight="1">
      <c r="D44" s="642"/>
      <c r="E44" s="54" t="s">
        <v>232</v>
      </c>
      <c r="F44" s="640"/>
      <c r="G44" s="640"/>
      <c r="H44" s="640"/>
    </row>
  </sheetData>
  <sheetProtection/>
  <mergeCells count="33">
    <mergeCell ref="B15:C15"/>
    <mergeCell ref="B26:C26"/>
    <mergeCell ref="E36:H36"/>
    <mergeCell ref="F43:H43"/>
    <mergeCell ref="B4:C4"/>
    <mergeCell ref="B6:C6"/>
    <mergeCell ref="B8:C8"/>
    <mergeCell ref="B10:C10"/>
    <mergeCell ref="E22:H22"/>
    <mergeCell ref="E29:H29"/>
    <mergeCell ref="E24:H24"/>
    <mergeCell ref="D10:H10"/>
    <mergeCell ref="D4:H4"/>
    <mergeCell ref="E23:H23"/>
    <mergeCell ref="E20:H20"/>
    <mergeCell ref="E21:H21"/>
    <mergeCell ref="D15:E15"/>
    <mergeCell ref="F44:H44"/>
    <mergeCell ref="D43:D44"/>
    <mergeCell ref="E32:H32"/>
    <mergeCell ref="E33:H33"/>
    <mergeCell ref="E30:H30"/>
    <mergeCell ref="D42:E42"/>
    <mergeCell ref="E26:H26"/>
    <mergeCell ref="E28:H28"/>
    <mergeCell ref="F42:G42"/>
    <mergeCell ref="F41:H41"/>
    <mergeCell ref="D2:H2"/>
    <mergeCell ref="D6:E6"/>
    <mergeCell ref="F6:H6"/>
    <mergeCell ref="D8:E8"/>
    <mergeCell ref="F8:H8"/>
    <mergeCell ref="E31:H31"/>
  </mergeCells>
  <printOptions horizontalCentered="1"/>
  <pageMargins left="0.5118110236220472" right="0.5118110236220472" top="1.3385826771653544" bottom="0.7480314960629921" header="0.31496062992125984" footer="0.31496062992125984"/>
  <pageSetup horizontalDpi="600" verticalDpi="600" orientation="portrait" paperSize="9" scale="12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8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9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10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11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12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13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14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15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16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17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="60" zoomScaleNormal="90" zoomScalePageLayoutView="0" workbookViewId="0" topLeftCell="A1">
      <selection activeCell="B41" sqref="B41"/>
    </sheetView>
  </sheetViews>
  <sheetFormatPr defaultColWidth="9.00390625" defaultRowHeight="12.75"/>
  <cols>
    <col min="1" max="1" width="4.875" style="593" customWidth="1"/>
    <col min="2" max="2" width="5.625" style="593" customWidth="1"/>
    <col min="3" max="3" width="4.375" style="593" customWidth="1"/>
    <col min="4" max="4" width="3.50390625" style="593" customWidth="1"/>
    <col min="5" max="5" width="5.625" style="593" customWidth="1"/>
    <col min="6" max="6" width="3.75390625" style="593" customWidth="1"/>
    <col min="7" max="7" width="4.125" style="593" customWidth="1"/>
    <col min="8" max="11" width="2.875" style="593" customWidth="1"/>
    <col min="12" max="12" width="16.375" style="593" customWidth="1"/>
    <col min="13" max="15" width="7.50390625" style="593" customWidth="1"/>
    <col min="16" max="16" width="11.25390625" style="593" customWidth="1"/>
    <col min="17" max="17" width="40.625" style="593" customWidth="1"/>
    <col min="18" max="18" width="10.50390625" style="593" customWidth="1"/>
    <col min="19" max="19" width="5.75390625" style="593" customWidth="1"/>
    <col min="20" max="20" width="5.25390625" style="593" customWidth="1"/>
    <col min="21" max="21" width="10.125" style="593" customWidth="1"/>
    <col min="22" max="22" width="5.50390625" style="593" customWidth="1"/>
    <col min="23" max="23" width="5.00390625" style="593" customWidth="1"/>
    <col min="24" max="24" width="8.875" style="593" customWidth="1"/>
    <col min="25" max="29" width="0" style="593" hidden="1" customWidth="1"/>
    <col min="30" max="16384" width="8.875" style="593" customWidth="1"/>
  </cols>
  <sheetData>
    <row r="1" spans="1:16" ht="15.75">
      <c r="A1" s="677"/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592"/>
      <c r="N1" s="592"/>
      <c r="O1" s="592"/>
      <c r="P1" s="592"/>
    </row>
    <row r="2" spans="1:12" ht="14.25">
      <c r="A2" s="677"/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</row>
    <row r="3" spans="1:23" ht="28.5" customHeight="1">
      <c r="A3" s="678" t="s">
        <v>468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</row>
    <row r="4" spans="1:23" ht="11.25" customHeight="1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</row>
    <row r="5" spans="17:23" ht="36" customHeight="1">
      <c r="Q5" s="595" t="s">
        <v>469</v>
      </c>
      <c r="R5" s="669"/>
      <c r="S5" s="669"/>
      <c r="T5" s="669"/>
      <c r="U5" s="669"/>
      <c r="V5" s="669"/>
      <c r="W5" s="669"/>
    </row>
    <row r="6" spans="17:23" ht="21" customHeight="1">
      <c r="Q6" s="595"/>
      <c r="R6" s="596"/>
      <c r="S6" s="596"/>
      <c r="T6" s="596"/>
      <c r="U6" s="596"/>
      <c r="V6" s="596"/>
      <c r="W6" s="596"/>
    </row>
    <row r="7" spans="17:23" ht="36" customHeight="1">
      <c r="Q7" s="595" t="s">
        <v>470</v>
      </c>
      <c r="R7" s="669"/>
      <c r="S7" s="669"/>
      <c r="T7" s="669"/>
      <c r="U7" s="669"/>
      <c r="V7" s="669"/>
      <c r="W7" s="669"/>
    </row>
    <row r="8" spans="17:23" ht="25.5" customHeight="1">
      <c r="Q8" s="595" t="s">
        <v>471</v>
      </c>
      <c r="R8" s="649"/>
      <c r="S8" s="649"/>
      <c r="T8" s="649"/>
      <c r="U8" s="649"/>
      <c r="V8" s="595" t="s">
        <v>472</v>
      </c>
      <c r="W8" s="595"/>
    </row>
    <row r="9" ht="9" customHeight="1" thickBot="1"/>
    <row r="10" spans="1:23" ht="29.25" customHeight="1">
      <c r="A10" s="679"/>
      <c r="B10" s="673" t="s">
        <v>473</v>
      </c>
      <c r="C10" s="674"/>
      <c r="D10" s="674"/>
      <c r="E10" s="674"/>
      <c r="F10" s="674"/>
      <c r="G10" s="674"/>
      <c r="H10" s="674"/>
      <c r="I10" s="674"/>
      <c r="J10" s="674"/>
      <c r="K10" s="681"/>
      <c r="L10" s="682" t="s">
        <v>474</v>
      </c>
      <c r="M10" s="683" t="s">
        <v>475</v>
      </c>
      <c r="N10" s="684"/>
      <c r="O10" s="685"/>
      <c r="P10" s="682" t="s">
        <v>476</v>
      </c>
      <c r="Q10" s="672" t="s">
        <v>477</v>
      </c>
      <c r="R10" s="673" t="s">
        <v>478</v>
      </c>
      <c r="S10" s="674"/>
      <c r="T10" s="674"/>
      <c r="U10" s="674"/>
      <c r="V10" s="674"/>
      <c r="W10" s="675"/>
    </row>
    <row r="11" spans="1:23" ht="30" customHeight="1">
      <c r="A11" s="680"/>
      <c r="B11" s="668"/>
      <c r="C11" s="669"/>
      <c r="D11" s="669"/>
      <c r="E11" s="669"/>
      <c r="F11" s="669"/>
      <c r="G11" s="669"/>
      <c r="H11" s="669"/>
      <c r="I11" s="669"/>
      <c r="J11" s="669"/>
      <c r="K11" s="670"/>
      <c r="L11" s="667"/>
      <c r="M11" s="597" t="s">
        <v>479</v>
      </c>
      <c r="N11" s="597" t="s">
        <v>480</v>
      </c>
      <c r="O11" s="597" t="s">
        <v>481</v>
      </c>
      <c r="P11" s="667"/>
      <c r="Q11" s="667"/>
      <c r="R11" s="668"/>
      <c r="S11" s="669"/>
      <c r="T11" s="669"/>
      <c r="U11" s="669"/>
      <c r="V11" s="669"/>
      <c r="W11" s="676"/>
    </row>
    <row r="12" spans="1:23" ht="34.5" customHeight="1">
      <c r="A12" s="657" t="s">
        <v>482</v>
      </c>
      <c r="B12" s="653"/>
      <c r="C12" s="654"/>
      <c r="D12" s="654"/>
      <c r="E12" s="654"/>
      <c r="F12" s="654"/>
      <c r="G12" s="654"/>
      <c r="H12" s="654"/>
      <c r="I12" s="654"/>
      <c r="J12" s="654"/>
      <c r="K12" s="659"/>
      <c r="L12" s="598"/>
      <c r="M12" s="660"/>
      <c r="N12" s="660"/>
      <c r="O12" s="660">
        <f>SUM(M12:N19)</f>
        <v>0</v>
      </c>
      <c r="P12" s="660" t="s">
        <v>483</v>
      </c>
      <c r="Q12" s="662"/>
      <c r="R12" s="653" t="s">
        <v>484</v>
      </c>
      <c r="S12" s="654">
        <f>H18</f>
        <v>0</v>
      </c>
      <c r="T12" s="654" t="s">
        <v>485</v>
      </c>
      <c r="U12" s="654" t="s">
        <v>486</v>
      </c>
      <c r="V12" s="654">
        <f>S12*O12</f>
        <v>0</v>
      </c>
      <c r="W12" s="655" t="s">
        <v>487</v>
      </c>
    </row>
    <row r="13" spans="1:26" ht="34.5" customHeight="1">
      <c r="A13" s="658"/>
      <c r="B13" s="599" t="s">
        <v>514</v>
      </c>
      <c r="D13" s="593" t="s">
        <v>489</v>
      </c>
      <c r="F13" s="593" t="s">
        <v>490</v>
      </c>
      <c r="H13" s="593" t="s">
        <v>491</v>
      </c>
      <c r="I13" s="593" t="s">
        <v>492</v>
      </c>
      <c r="K13" s="600" t="s">
        <v>472</v>
      </c>
      <c r="L13" s="601" t="s">
        <v>493</v>
      </c>
      <c r="M13" s="661"/>
      <c r="N13" s="661"/>
      <c r="O13" s="661"/>
      <c r="P13" s="661"/>
      <c r="Q13" s="648"/>
      <c r="R13" s="650"/>
      <c r="S13" s="649"/>
      <c r="T13" s="649"/>
      <c r="U13" s="649"/>
      <c r="V13" s="649"/>
      <c r="W13" s="656"/>
      <c r="Z13" s="593" t="str">
        <f>B13&amp;C13&amp;D13&amp;E13&amp;F13&amp;G13&amp;H13&amp;I13&amp;J13&amp;K13</f>
        <v>令和年月日（）</v>
      </c>
    </row>
    <row r="14" spans="1:26" ht="34.5" customHeight="1">
      <c r="A14" s="658"/>
      <c r="B14" s="663" t="s">
        <v>494</v>
      </c>
      <c r="C14" s="664"/>
      <c r="D14" s="664"/>
      <c r="E14" s="664"/>
      <c r="F14" s="664"/>
      <c r="G14" s="664"/>
      <c r="H14" s="664"/>
      <c r="I14" s="664"/>
      <c r="J14" s="664"/>
      <c r="K14" s="665"/>
      <c r="L14" s="648"/>
      <c r="M14" s="661"/>
      <c r="N14" s="661"/>
      <c r="O14" s="661"/>
      <c r="P14" s="661" t="s">
        <v>495</v>
      </c>
      <c r="Q14" s="648"/>
      <c r="R14" s="650"/>
      <c r="S14" s="649"/>
      <c r="T14" s="649"/>
      <c r="U14" s="649"/>
      <c r="V14" s="649"/>
      <c r="W14" s="656"/>
      <c r="Z14" s="593" t="str">
        <f aca="true" t="shared" si="0" ref="Z14:Z27">B14&amp;C14&amp;D14&amp;E14&amp;F14&amp;G14&amp;H14&amp;I14&amp;J14&amp;K14</f>
        <v>～</v>
      </c>
    </row>
    <row r="15" spans="1:26" ht="34.5" customHeight="1">
      <c r="A15" s="658"/>
      <c r="B15" s="663"/>
      <c r="C15" s="664"/>
      <c r="D15" s="664"/>
      <c r="E15" s="664"/>
      <c r="F15" s="664"/>
      <c r="G15" s="664"/>
      <c r="H15" s="664"/>
      <c r="I15" s="664"/>
      <c r="J15" s="664"/>
      <c r="K15" s="665"/>
      <c r="L15" s="648"/>
      <c r="M15" s="661"/>
      <c r="N15" s="661"/>
      <c r="O15" s="661"/>
      <c r="P15" s="661"/>
      <c r="Q15" s="648"/>
      <c r="R15" s="650"/>
      <c r="S15" s="649"/>
      <c r="T15" s="649"/>
      <c r="U15" s="649"/>
      <c r="V15" s="649"/>
      <c r="W15" s="656"/>
      <c r="Z15" s="593">
        <f t="shared" si="0"/>
      </c>
    </row>
    <row r="16" spans="1:26" ht="34.5" customHeight="1">
      <c r="A16" s="658"/>
      <c r="B16" s="663"/>
      <c r="C16" s="664"/>
      <c r="D16" s="664"/>
      <c r="E16" s="664"/>
      <c r="F16" s="664"/>
      <c r="G16" s="664"/>
      <c r="H16" s="664"/>
      <c r="I16" s="664"/>
      <c r="J16" s="664"/>
      <c r="K16" s="665"/>
      <c r="L16" s="601" t="s">
        <v>496</v>
      </c>
      <c r="M16" s="661"/>
      <c r="N16" s="661"/>
      <c r="O16" s="661"/>
      <c r="P16" s="661" t="s">
        <v>497</v>
      </c>
      <c r="Q16" s="648"/>
      <c r="R16" s="650"/>
      <c r="S16" s="649"/>
      <c r="T16" s="649"/>
      <c r="U16" s="649"/>
      <c r="V16" s="649"/>
      <c r="W16" s="656"/>
      <c r="Z16" s="593">
        <f t="shared" si="0"/>
      </c>
    </row>
    <row r="17" spans="1:26" ht="34.5" customHeight="1">
      <c r="A17" s="658"/>
      <c r="B17" s="599" t="s">
        <v>514</v>
      </c>
      <c r="D17" s="593" t="s">
        <v>489</v>
      </c>
      <c r="F17" s="593" t="s">
        <v>490</v>
      </c>
      <c r="H17" s="593" t="s">
        <v>491</v>
      </c>
      <c r="I17" s="593" t="s">
        <v>492</v>
      </c>
      <c r="K17" s="600" t="s">
        <v>472</v>
      </c>
      <c r="L17" s="648"/>
      <c r="M17" s="661"/>
      <c r="N17" s="661"/>
      <c r="O17" s="661"/>
      <c r="P17" s="661"/>
      <c r="Q17" s="648"/>
      <c r="R17" s="650"/>
      <c r="S17" s="649"/>
      <c r="T17" s="649"/>
      <c r="U17" s="649"/>
      <c r="V17" s="649"/>
      <c r="W17" s="656"/>
      <c r="Z17" s="593" t="str">
        <f t="shared" si="0"/>
        <v>令和年月日（）</v>
      </c>
    </row>
    <row r="18" spans="1:23" ht="34.5" customHeight="1">
      <c r="A18" s="658"/>
      <c r="B18" s="599"/>
      <c r="E18" s="595" t="s">
        <v>492</v>
      </c>
      <c r="G18" s="593" t="s">
        <v>498</v>
      </c>
      <c r="H18" s="649"/>
      <c r="I18" s="649"/>
      <c r="J18" s="593" t="s">
        <v>491</v>
      </c>
      <c r="K18" s="600" t="s">
        <v>472</v>
      </c>
      <c r="L18" s="648"/>
      <c r="M18" s="661"/>
      <c r="N18" s="661"/>
      <c r="O18" s="661"/>
      <c r="P18" s="661" t="s">
        <v>499</v>
      </c>
      <c r="Q18" s="648"/>
      <c r="R18" s="650"/>
      <c r="S18" s="649"/>
      <c r="T18" s="649"/>
      <c r="U18" s="649"/>
      <c r="V18" s="649"/>
      <c r="W18" s="656"/>
    </row>
    <row r="19" spans="1:26" ht="34.5" customHeight="1">
      <c r="A19" s="658"/>
      <c r="B19" s="668"/>
      <c r="C19" s="669"/>
      <c r="D19" s="669"/>
      <c r="E19" s="669"/>
      <c r="F19" s="669"/>
      <c r="G19" s="669"/>
      <c r="H19" s="669"/>
      <c r="I19" s="669"/>
      <c r="J19" s="669"/>
      <c r="K19" s="670"/>
      <c r="L19" s="666"/>
      <c r="M19" s="661"/>
      <c r="N19" s="661"/>
      <c r="O19" s="661"/>
      <c r="P19" s="667"/>
      <c r="Q19" s="666"/>
      <c r="R19" s="650"/>
      <c r="S19" s="649"/>
      <c r="T19" s="649"/>
      <c r="U19" s="649"/>
      <c r="V19" s="649"/>
      <c r="W19" s="656"/>
      <c r="Z19" s="593">
        <f t="shared" si="0"/>
      </c>
    </row>
    <row r="20" spans="1:26" ht="34.5" customHeight="1">
      <c r="A20" s="657" t="s">
        <v>500</v>
      </c>
      <c r="B20" s="653"/>
      <c r="C20" s="654"/>
      <c r="D20" s="654"/>
      <c r="E20" s="654"/>
      <c r="F20" s="654"/>
      <c r="G20" s="654"/>
      <c r="H20" s="654"/>
      <c r="I20" s="654"/>
      <c r="J20" s="654"/>
      <c r="K20" s="659"/>
      <c r="L20" s="598"/>
      <c r="M20" s="660"/>
      <c r="N20" s="660"/>
      <c r="O20" s="660">
        <f>SUM(M20:N27)</f>
        <v>0</v>
      </c>
      <c r="P20" s="660" t="s">
        <v>483</v>
      </c>
      <c r="Q20" s="662"/>
      <c r="R20" s="653" t="s">
        <v>484</v>
      </c>
      <c r="S20" s="654">
        <f>H26</f>
        <v>0</v>
      </c>
      <c r="T20" s="654" t="s">
        <v>485</v>
      </c>
      <c r="U20" s="654" t="s">
        <v>486</v>
      </c>
      <c r="V20" s="654">
        <f>S20*O20</f>
        <v>0</v>
      </c>
      <c r="W20" s="655" t="s">
        <v>487</v>
      </c>
      <c r="Z20" s="593">
        <f t="shared" si="0"/>
      </c>
    </row>
    <row r="21" spans="1:26" ht="34.5" customHeight="1">
      <c r="A21" s="658"/>
      <c r="B21" s="599" t="s">
        <v>514</v>
      </c>
      <c r="D21" s="593" t="s">
        <v>489</v>
      </c>
      <c r="F21" s="593" t="s">
        <v>490</v>
      </c>
      <c r="H21" s="593" t="s">
        <v>491</v>
      </c>
      <c r="I21" s="593" t="s">
        <v>492</v>
      </c>
      <c r="K21" s="600" t="s">
        <v>472</v>
      </c>
      <c r="L21" s="601" t="s">
        <v>493</v>
      </c>
      <c r="M21" s="661"/>
      <c r="N21" s="661"/>
      <c r="O21" s="661"/>
      <c r="P21" s="661"/>
      <c r="Q21" s="648"/>
      <c r="R21" s="650"/>
      <c r="S21" s="649"/>
      <c r="T21" s="649"/>
      <c r="U21" s="649"/>
      <c r="V21" s="649"/>
      <c r="W21" s="656"/>
      <c r="Z21" s="593" t="str">
        <f t="shared" si="0"/>
        <v>令和年月日（）</v>
      </c>
    </row>
    <row r="22" spans="1:26" ht="34.5" customHeight="1">
      <c r="A22" s="658"/>
      <c r="B22" s="663" t="s">
        <v>494</v>
      </c>
      <c r="C22" s="664"/>
      <c r="D22" s="664"/>
      <c r="E22" s="664"/>
      <c r="F22" s="664"/>
      <c r="G22" s="664"/>
      <c r="H22" s="664"/>
      <c r="I22" s="664"/>
      <c r="J22" s="664"/>
      <c r="K22" s="665"/>
      <c r="L22" s="648"/>
      <c r="M22" s="661"/>
      <c r="N22" s="661"/>
      <c r="O22" s="661"/>
      <c r="P22" s="661" t="s">
        <v>495</v>
      </c>
      <c r="Q22" s="648"/>
      <c r="R22" s="650"/>
      <c r="S22" s="649"/>
      <c r="T22" s="649"/>
      <c r="U22" s="649"/>
      <c r="V22" s="649"/>
      <c r="W22" s="656"/>
      <c r="Z22" s="593" t="str">
        <f t="shared" si="0"/>
        <v>～</v>
      </c>
    </row>
    <row r="23" spans="1:26" ht="34.5" customHeight="1">
      <c r="A23" s="658"/>
      <c r="B23" s="663"/>
      <c r="C23" s="664"/>
      <c r="D23" s="664"/>
      <c r="E23" s="664"/>
      <c r="F23" s="664"/>
      <c r="G23" s="664"/>
      <c r="H23" s="664"/>
      <c r="I23" s="664"/>
      <c r="J23" s="664"/>
      <c r="K23" s="665"/>
      <c r="L23" s="648"/>
      <c r="M23" s="661"/>
      <c r="N23" s="661"/>
      <c r="O23" s="661"/>
      <c r="P23" s="661"/>
      <c r="Q23" s="648"/>
      <c r="R23" s="650"/>
      <c r="S23" s="649"/>
      <c r="T23" s="649"/>
      <c r="U23" s="649"/>
      <c r="V23" s="649"/>
      <c r="W23" s="656"/>
      <c r="Z23" s="593">
        <f t="shared" si="0"/>
      </c>
    </row>
    <row r="24" spans="1:26" ht="34.5" customHeight="1">
      <c r="A24" s="658"/>
      <c r="B24" s="663"/>
      <c r="C24" s="664"/>
      <c r="D24" s="664"/>
      <c r="E24" s="664"/>
      <c r="F24" s="664"/>
      <c r="G24" s="664"/>
      <c r="H24" s="664"/>
      <c r="I24" s="664"/>
      <c r="J24" s="664"/>
      <c r="K24" s="665"/>
      <c r="L24" s="601" t="s">
        <v>496</v>
      </c>
      <c r="M24" s="661"/>
      <c r="N24" s="661"/>
      <c r="O24" s="661"/>
      <c r="P24" s="661" t="s">
        <v>497</v>
      </c>
      <c r="Q24" s="648"/>
      <c r="R24" s="650"/>
      <c r="S24" s="649"/>
      <c r="T24" s="649"/>
      <c r="U24" s="649"/>
      <c r="V24" s="649"/>
      <c r="W24" s="656"/>
      <c r="Z24" s="593">
        <f t="shared" si="0"/>
      </c>
    </row>
    <row r="25" spans="1:26" ht="34.5" customHeight="1">
      <c r="A25" s="658"/>
      <c r="B25" s="599" t="s">
        <v>514</v>
      </c>
      <c r="D25" s="593" t="s">
        <v>489</v>
      </c>
      <c r="F25" s="593" t="s">
        <v>490</v>
      </c>
      <c r="H25" s="593" t="s">
        <v>491</v>
      </c>
      <c r="I25" s="593" t="s">
        <v>492</v>
      </c>
      <c r="K25" s="600" t="s">
        <v>472</v>
      </c>
      <c r="L25" s="648"/>
      <c r="M25" s="661"/>
      <c r="N25" s="661"/>
      <c r="O25" s="661"/>
      <c r="P25" s="661"/>
      <c r="Q25" s="648"/>
      <c r="R25" s="650"/>
      <c r="S25" s="649"/>
      <c r="T25" s="649"/>
      <c r="U25" s="649"/>
      <c r="V25" s="649"/>
      <c r="W25" s="656"/>
      <c r="Z25" s="593" t="str">
        <f t="shared" si="0"/>
        <v>令和年月日（）</v>
      </c>
    </row>
    <row r="26" spans="1:23" ht="34.5" customHeight="1">
      <c r="A26" s="658"/>
      <c r="B26" s="599"/>
      <c r="E26" s="595" t="s">
        <v>492</v>
      </c>
      <c r="G26" s="593" t="s">
        <v>498</v>
      </c>
      <c r="H26" s="649"/>
      <c r="I26" s="649"/>
      <c r="J26" s="593" t="s">
        <v>491</v>
      </c>
      <c r="K26" s="600" t="s">
        <v>472</v>
      </c>
      <c r="L26" s="648"/>
      <c r="M26" s="661"/>
      <c r="N26" s="661"/>
      <c r="O26" s="661"/>
      <c r="P26" s="661" t="s">
        <v>499</v>
      </c>
      <c r="Q26" s="648"/>
      <c r="R26" s="650"/>
      <c r="S26" s="649"/>
      <c r="T26" s="649"/>
      <c r="U26" s="649"/>
      <c r="V26" s="649"/>
      <c r="W26" s="656"/>
    </row>
    <row r="27" spans="1:26" ht="34.5" customHeight="1">
      <c r="A27" s="658"/>
      <c r="B27" s="668"/>
      <c r="C27" s="669"/>
      <c r="D27" s="669"/>
      <c r="E27" s="669"/>
      <c r="F27" s="669"/>
      <c r="G27" s="669"/>
      <c r="H27" s="669"/>
      <c r="I27" s="669"/>
      <c r="J27" s="669"/>
      <c r="K27" s="670"/>
      <c r="L27" s="666"/>
      <c r="M27" s="661"/>
      <c r="N27" s="661"/>
      <c r="O27" s="661"/>
      <c r="P27" s="667"/>
      <c r="Q27" s="666"/>
      <c r="R27" s="650"/>
      <c r="S27" s="649"/>
      <c r="T27" s="649"/>
      <c r="U27" s="649"/>
      <c r="V27" s="649"/>
      <c r="W27" s="656"/>
      <c r="Z27" s="593">
        <f t="shared" si="0"/>
      </c>
    </row>
    <row r="28" spans="1:23" ht="34.5" customHeight="1">
      <c r="A28" s="657" t="s">
        <v>501</v>
      </c>
      <c r="B28" s="653"/>
      <c r="C28" s="654"/>
      <c r="D28" s="654"/>
      <c r="E28" s="654"/>
      <c r="F28" s="654"/>
      <c r="G28" s="654"/>
      <c r="H28" s="654"/>
      <c r="I28" s="654"/>
      <c r="J28" s="654"/>
      <c r="K28" s="659"/>
      <c r="L28" s="598"/>
      <c r="M28" s="660"/>
      <c r="N28" s="660"/>
      <c r="O28" s="660">
        <f>SUM(M28:N35)</f>
        <v>0</v>
      </c>
      <c r="P28" s="660" t="s">
        <v>483</v>
      </c>
      <c r="Q28" s="662"/>
      <c r="R28" s="653" t="s">
        <v>484</v>
      </c>
      <c r="S28" s="654">
        <f>H34</f>
        <v>0</v>
      </c>
      <c r="T28" s="654" t="s">
        <v>485</v>
      </c>
      <c r="U28" s="654" t="s">
        <v>486</v>
      </c>
      <c r="V28" s="654">
        <f>S28*O28</f>
        <v>0</v>
      </c>
      <c r="W28" s="655" t="s">
        <v>487</v>
      </c>
    </row>
    <row r="29" spans="1:23" ht="34.5" customHeight="1">
      <c r="A29" s="658"/>
      <c r="B29" s="599" t="s">
        <v>514</v>
      </c>
      <c r="D29" s="593" t="s">
        <v>489</v>
      </c>
      <c r="F29" s="593" t="s">
        <v>490</v>
      </c>
      <c r="H29" s="593" t="s">
        <v>491</v>
      </c>
      <c r="I29" s="593" t="s">
        <v>492</v>
      </c>
      <c r="K29" s="600" t="s">
        <v>472</v>
      </c>
      <c r="L29" s="601" t="s">
        <v>493</v>
      </c>
      <c r="M29" s="661"/>
      <c r="N29" s="661"/>
      <c r="O29" s="661"/>
      <c r="P29" s="661"/>
      <c r="Q29" s="648"/>
      <c r="R29" s="650"/>
      <c r="S29" s="649"/>
      <c r="T29" s="649"/>
      <c r="U29" s="649"/>
      <c r="V29" s="649"/>
      <c r="W29" s="656"/>
    </row>
    <row r="30" spans="1:23" ht="34.5" customHeight="1">
      <c r="A30" s="658"/>
      <c r="B30" s="663" t="s">
        <v>494</v>
      </c>
      <c r="C30" s="664"/>
      <c r="D30" s="664"/>
      <c r="E30" s="664"/>
      <c r="F30" s="664"/>
      <c r="G30" s="664"/>
      <c r="H30" s="664"/>
      <c r="I30" s="664"/>
      <c r="J30" s="664"/>
      <c r="K30" s="665"/>
      <c r="L30" s="648"/>
      <c r="M30" s="661"/>
      <c r="N30" s="661"/>
      <c r="O30" s="661"/>
      <c r="P30" s="661" t="s">
        <v>495</v>
      </c>
      <c r="Q30" s="648"/>
      <c r="R30" s="650"/>
      <c r="S30" s="649"/>
      <c r="T30" s="649"/>
      <c r="U30" s="649"/>
      <c r="V30" s="649"/>
      <c r="W30" s="656"/>
    </row>
    <row r="31" spans="1:23" ht="34.5" customHeight="1">
      <c r="A31" s="658"/>
      <c r="B31" s="663"/>
      <c r="C31" s="664"/>
      <c r="D31" s="664"/>
      <c r="E31" s="664"/>
      <c r="F31" s="664"/>
      <c r="G31" s="664"/>
      <c r="H31" s="664"/>
      <c r="I31" s="664"/>
      <c r="J31" s="664"/>
      <c r="K31" s="665"/>
      <c r="L31" s="648"/>
      <c r="M31" s="661"/>
      <c r="N31" s="661"/>
      <c r="O31" s="661"/>
      <c r="P31" s="661"/>
      <c r="Q31" s="648"/>
      <c r="R31" s="650"/>
      <c r="S31" s="649"/>
      <c r="T31" s="649"/>
      <c r="U31" s="649"/>
      <c r="V31" s="649"/>
      <c r="W31" s="656"/>
    </row>
    <row r="32" spans="1:23" ht="34.5" customHeight="1">
      <c r="A32" s="658"/>
      <c r="B32" s="663"/>
      <c r="C32" s="664"/>
      <c r="D32" s="664"/>
      <c r="E32" s="664"/>
      <c r="F32" s="664"/>
      <c r="G32" s="664"/>
      <c r="H32" s="664"/>
      <c r="I32" s="664"/>
      <c r="J32" s="664"/>
      <c r="K32" s="665"/>
      <c r="L32" s="601" t="s">
        <v>496</v>
      </c>
      <c r="M32" s="661"/>
      <c r="N32" s="661"/>
      <c r="O32" s="661"/>
      <c r="P32" s="661" t="s">
        <v>497</v>
      </c>
      <c r="Q32" s="648"/>
      <c r="R32" s="650"/>
      <c r="S32" s="649"/>
      <c r="T32" s="649"/>
      <c r="U32" s="649"/>
      <c r="V32" s="649"/>
      <c r="W32" s="656"/>
    </row>
    <row r="33" spans="1:23" ht="34.5" customHeight="1">
      <c r="A33" s="658"/>
      <c r="B33" s="599" t="s">
        <v>514</v>
      </c>
      <c r="D33" s="593" t="s">
        <v>489</v>
      </c>
      <c r="F33" s="593" t="s">
        <v>490</v>
      </c>
      <c r="H33" s="593" t="s">
        <v>491</v>
      </c>
      <c r="I33" s="593" t="s">
        <v>492</v>
      </c>
      <c r="K33" s="600" t="s">
        <v>472</v>
      </c>
      <c r="L33" s="648"/>
      <c r="M33" s="661"/>
      <c r="N33" s="661"/>
      <c r="O33" s="661"/>
      <c r="P33" s="661"/>
      <c r="Q33" s="648"/>
      <c r="R33" s="650"/>
      <c r="S33" s="649"/>
      <c r="T33" s="649"/>
      <c r="U33" s="649"/>
      <c r="V33" s="649"/>
      <c r="W33" s="656"/>
    </row>
    <row r="34" spans="1:23" ht="34.5" customHeight="1">
      <c r="A34" s="658"/>
      <c r="B34" s="599"/>
      <c r="E34" s="595" t="s">
        <v>492</v>
      </c>
      <c r="G34" s="593" t="s">
        <v>498</v>
      </c>
      <c r="H34" s="649"/>
      <c r="I34" s="649"/>
      <c r="J34" s="593" t="s">
        <v>491</v>
      </c>
      <c r="K34" s="600" t="s">
        <v>472</v>
      </c>
      <c r="L34" s="648"/>
      <c r="M34" s="661"/>
      <c r="N34" s="661"/>
      <c r="O34" s="661"/>
      <c r="P34" s="661" t="s">
        <v>499</v>
      </c>
      <c r="Q34" s="648"/>
      <c r="R34" s="650"/>
      <c r="S34" s="649"/>
      <c r="T34" s="649"/>
      <c r="U34" s="649"/>
      <c r="V34" s="649"/>
      <c r="W34" s="656"/>
    </row>
    <row r="35" spans="1:23" ht="34.5" customHeight="1">
      <c r="A35" s="671"/>
      <c r="B35" s="668"/>
      <c r="C35" s="669"/>
      <c r="D35" s="669"/>
      <c r="E35" s="669"/>
      <c r="F35" s="669"/>
      <c r="G35" s="669"/>
      <c r="H35" s="669"/>
      <c r="I35" s="669"/>
      <c r="J35" s="669"/>
      <c r="K35" s="670"/>
      <c r="L35" s="666"/>
      <c r="M35" s="661"/>
      <c r="N35" s="661"/>
      <c r="O35" s="661"/>
      <c r="P35" s="667"/>
      <c r="Q35" s="666"/>
      <c r="R35" s="650"/>
      <c r="S35" s="649"/>
      <c r="T35" s="649"/>
      <c r="U35" s="649"/>
      <c r="V35" s="649"/>
      <c r="W35" s="656"/>
    </row>
    <row r="36" spans="1:23" ht="34.5" customHeight="1">
      <c r="A36" s="657" t="s">
        <v>502</v>
      </c>
      <c r="B36" s="653"/>
      <c r="C36" s="654"/>
      <c r="D36" s="654"/>
      <c r="E36" s="654"/>
      <c r="F36" s="654"/>
      <c r="G36" s="654"/>
      <c r="H36" s="654"/>
      <c r="I36" s="654"/>
      <c r="J36" s="654"/>
      <c r="K36" s="659"/>
      <c r="L36" s="598"/>
      <c r="M36" s="660"/>
      <c r="N36" s="660"/>
      <c r="O36" s="660">
        <f>SUM(M36:N43)</f>
        <v>0</v>
      </c>
      <c r="P36" s="660" t="s">
        <v>483</v>
      </c>
      <c r="Q36" s="662"/>
      <c r="R36" s="653" t="s">
        <v>484</v>
      </c>
      <c r="S36" s="654">
        <f>H42</f>
        <v>0</v>
      </c>
      <c r="T36" s="654" t="s">
        <v>485</v>
      </c>
      <c r="U36" s="654" t="s">
        <v>486</v>
      </c>
      <c r="V36" s="654">
        <f>S36*O36</f>
        <v>0</v>
      </c>
      <c r="W36" s="655" t="s">
        <v>487</v>
      </c>
    </row>
    <row r="37" spans="1:23" ht="34.5" customHeight="1">
      <c r="A37" s="658"/>
      <c r="B37" s="599" t="s">
        <v>514</v>
      </c>
      <c r="D37" s="593" t="s">
        <v>489</v>
      </c>
      <c r="F37" s="593" t="s">
        <v>490</v>
      </c>
      <c r="H37" s="593" t="s">
        <v>491</v>
      </c>
      <c r="I37" s="593" t="s">
        <v>492</v>
      </c>
      <c r="K37" s="600" t="s">
        <v>472</v>
      </c>
      <c r="L37" s="601" t="s">
        <v>493</v>
      </c>
      <c r="M37" s="661"/>
      <c r="N37" s="661"/>
      <c r="O37" s="661"/>
      <c r="P37" s="661"/>
      <c r="Q37" s="648"/>
      <c r="R37" s="650"/>
      <c r="S37" s="649"/>
      <c r="T37" s="649"/>
      <c r="U37" s="649"/>
      <c r="V37" s="649"/>
      <c r="W37" s="656"/>
    </row>
    <row r="38" spans="1:23" ht="34.5" customHeight="1">
      <c r="A38" s="658"/>
      <c r="B38" s="663" t="s">
        <v>494</v>
      </c>
      <c r="C38" s="664"/>
      <c r="D38" s="664"/>
      <c r="E38" s="664"/>
      <c r="F38" s="664"/>
      <c r="G38" s="664"/>
      <c r="H38" s="664"/>
      <c r="I38" s="664"/>
      <c r="J38" s="664"/>
      <c r="K38" s="665"/>
      <c r="L38" s="648"/>
      <c r="M38" s="661"/>
      <c r="N38" s="661"/>
      <c r="O38" s="661"/>
      <c r="P38" s="661" t="s">
        <v>495</v>
      </c>
      <c r="Q38" s="648"/>
      <c r="R38" s="650"/>
      <c r="S38" s="649"/>
      <c r="T38" s="649"/>
      <c r="U38" s="649"/>
      <c r="V38" s="649"/>
      <c r="W38" s="656"/>
    </row>
    <row r="39" spans="1:23" ht="34.5" customHeight="1">
      <c r="A39" s="658"/>
      <c r="B39" s="663"/>
      <c r="C39" s="664"/>
      <c r="D39" s="664"/>
      <c r="E39" s="664"/>
      <c r="F39" s="664"/>
      <c r="G39" s="664"/>
      <c r="H39" s="664"/>
      <c r="I39" s="664"/>
      <c r="J39" s="664"/>
      <c r="K39" s="665"/>
      <c r="L39" s="648"/>
      <c r="M39" s="661"/>
      <c r="N39" s="661"/>
      <c r="O39" s="661"/>
      <c r="P39" s="661"/>
      <c r="Q39" s="648"/>
      <c r="R39" s="650"/>
      <c r="S39" s="649"/>
      <c r="T39" s="649"/>
      <c r="U39" s="649"/>
      <c r="V39" s="649"/>
      <c r="W39" s="656"/>
    </row>
    <row r="40" spans="1:23" ht="34.5" customHeight="1">
      <c r="A40" s="658"/>
      <c r="B40" s="663"/>
      <c r="C40" s="664"/>
      <c r="D40" s="664"/>
      <c r="E40" s="664"/>
      <c r="F40" s="664"/>
      <c r="G40" s="664"/>
      <c r="H40" s="664"/>
      <c r="I40" s="664"/>
      <c r="J40" s="664"/>
      <c r="K40" s="665"/>
      <c r="L40" s="601" t="s">
        <v>496</v>
      </c>
      <c r="M40" s="661"/>
      <c r="N40" s="661"/>
      <c r="O40" s="661"/>
      <c r="P40" s="661" t="s">
        <v>497</v>
      </c>
      <c r="Q40" s="648"/>
      <c r="R40" s="650"/>
      <c r="S40" s="649"/>
      <c r="T40" s="649"/>
      <c r="U40" s="649"/>
      <c r="V40" s="649"/>
      <c r="W40" s="656"/>
    </row>
    <row r="41" spans="1:23" ht="34.5" customHeight="1">
      <c r="A41" s="658"/>
      <c r="B41" s="599" t="s">
        <v>514</v>
      </c>
      <c r="D41" s="593" t="s">
        <v>489</v>
      </c>
      <c r="F41" s="593" t="s">
        <v>490</v>
      </c>
      <c r="H41" s="593" t="s">
        <v>491</v>
      </c>
      <c r="I41" s="593" t="s">
        <v>492</v>
      </c>
      <c r="K41" s="600" t="s">
        <v>472</v>
      </c>
      <c r="L41" s="648"/>
      <c r="M41" s="661"/>
      <c r="N41" s="661"/>
      <c r="O41" s="661"/>
      <c r="P41" s="661"/>
      <c r="Q41" s="648"/>
      <c r="R41" s="650"/>
      <c r="S41" s="649"/>
      <c r="T41" s="649"/>
      <c r="U41" s="649"/>
      <c r="V41" s="649"/>
      <c r="W41" s="656"/>
    </row>
    <row r="42" spans="1:23" ht="34.5" customHeight="1">
      <c r="A42" s="658"/>
      <c r="B42" s="599"/>
      <c r="E42" s="595" t="s">
        <v>492</v>
      </c>
      <c r="G42" s="593" t="s">
        <v>498</v>
      </c>
      <c r="H42" s="649"/>
      <c r="I42" s="649"/>
      <c r="J42" s="593" t="s">
        <v>491</v>
      </c>
      <c r="K42" s="600" t="s">
        <v>472</v>
      </c>
      <c r="L42" s="648"/>
      <c r="M42" s="661"/>
      <c r="N42" s="661"/>
      <c r="O42" s="661"/>
      <c r="P42" s="661" t="s">
        <v>499</v>
      </c>
      <c r="Q42" s="648"/>
      <c r="R42" s="650"/>
      <c r="S42" s="649"/>
      <c r="T42" s="649"/>
      <c r="U42" s="649"/>
      <c r="V42" s="649"/>
      <c r="W42" s="656"/>
    </row>
    <row r="43" spans="1:23" ht="34.5" customHeight="1" thickBot="1">
      <c r="A43" s="658"/>
      <c r="B43" s="668"/>
      <c r="C43" s="669"/>
      <c r="D43" s="669"/>
      <c r="E43" s="669"/>
      <c r="F43" s="669"/>
      <c r="G43" s="669"/>
      <c r="H43" s="669"/>
      <c r="I43" s="669"/>
      <c r="J43" s="669"/>
      <c r="K43" s="670"/>
      <c r="L43" s="666"/>
      <c r="M43" s="661"/>
      <c r="N43" s="661"/>
      <c r="O43" s="661"/>
      <c r="P43" s="667"/>
      <c r="Q43" s="666"/>
      <c r="R43" s="650"/>
      <c r="S43" s="649"/>
      <c r="T43" s="649"/>
      <c r="U43" s="649"/>
      <c r="V43" s="649"/>
      <c r="W43" s="656"/>
    </row>
    <row r="44" spans="1:23" ht="22.5" customHeight="1" hidden="1">
      <c r="A44" s="657" t="s">
        <v>503</v>
      </c>
      <c r="B44" s="653"/>
      <c r="C44" s="654"/>
      <c r="D44" s="654"/>
      <c r="E44" s="654"/>
      <c r="F44" s="654"/>
      <c r="G44" s="654"/>
      <c r="H44" s="654"/>
      <c r="I44" s="654"/>
      <c r="J44" s="654"/>
      <c r="K44" s="659"/>
      <c r="L44" s="598"/>
      <c r="M44" s="660"/>
      <c r="N44" s="660"/>
      <c r="O44" s="660">
        <f>SUM(M44:N51)</f>
        <v>0</v>
      </c>
      <c r="P44" s="602"/>
      <c r="Q44" s="662"/>
      <c r="R44" s="653" t="s">
        <v>484</v>
      </c>
      <c r="S44" s="654">
        <f>H50</f>
        <v>0</v>
      </c>
      <c r="T44" s="654" t="s">
        <v>485</v>
      </c>
      <c r="U44" s="654" t="s">
        <v>486</v>
      </c>
      <c r="V44" s="654">
        <f>S44*O44</f>
        <v>0</v>
      </c>
      <c r="W44" s="655" t="s">
        <v>487</v>
      </c>
    </row>
    <row r="45" spans="1:23" ht="22.5" customHeight="1" hidden="1">
      <c r="A45" s="658"/>
      <c r="B45" s="599" t="s">
        <v>488</v>
      </c>
      <c r="D45" s="593" t="s">
        <v>489</v>
      </c>
      <c r="F45" s="593" t="s">
        <v>490</v>
      </c>
      <c r="H45" s="593" t="s">
        <v>491</v>
      </c>
      <c r="I45" s="593" t="s">
        <v>492</v>
      </c>
      <c r="K45" s="600" t="s">
        <v>472</v>
      </c>
      <c r="L45" s="601" t="s">
        <v>493</v>
      </c>
      <c r="M45" s="661"/>
      <c r="N45" s="661"/>
      <c r="O45" s="661"/>
      <c r="P45" s="603" t="s">
        <v>483</v>
      </c>
      <c r="Q45" s="648"/>
      <c r="R45" s="650"/>
      <c r="S45" s="649"/>
      <c r="T45" s="649"/>
      <c r="U45" s="649"/>
      <c r="V45" s="649"/>
      <c r="W45" s="656"/>
    </row>
    <row r="46" spans="1:23" ht="22.5" customHeight="1" hidden="1">
      <c r="A46" s="658"/>
      <c r="B46" s="663" t="s">
        <v>494</v>
      </c>
      <c r="C46" s="664"/>
      <c r="D46" s="664"/>
      <c r="E46" s="664"/>
      <c r="F46" s="664"/>
      <c r="G46" s="664"/>
      <c r="H46" s="664"/>
      <c r="I46" s="664"/>
      <c r="J46" s="664"/>
      <c r="K46" s="665"/>
      <c r="L46" s="648"/>
      <c r="M46" s="661"/>
      <c r="N46" s="661"/>
      <c r="O46" s="661"/>
      <c r="P46" s="661" t="s">
        <v>495</v>
      </c>
      <c r="Q46" s="648"/>
      <c r="R46" s="650"/>
      <c r="S46" s="649"/>
      <c r="T46" s="649"/>
      <c r="U46" s="649"/>
      <c r="V46" s="649"/>
      <c r="W46" s="656"/>
    </row>
    <row r="47" spans="1:23" ht="22.5" customHeight="1" hidden="1">
      <c r="A47" s="658"/>
      <c r="B47" s="663"/>
      <c r="C47" s="664"/>
      <c r="D47" s="664"/>
      <c r="E47" s="664"/>
      <c r="F47" s="664"/>
      <c r="G47" s="664"/>
      <c r="H47" s="664"/>
      <c r="I47" s="664"/>
      <c r="J47" s="664"/>
      <c r="K47" s="665"/>
      <c r="L47" s="648"/>
      <c r="M47" s="661"/>
      <c r="N47" s="661"/>
      <c r="O47" s="661"/>
      <c r="P47" s="661"/>
      <c r="Q47" s="648"/>
      <c r="R47" s="650"/>
      <c r="S47" s="649"/>
      <c r="T47" s="649"/>
      <c r="U47" s="649"/>
      <c r="V47" s="649"/>
      <c r="W47" s="656"/>
    </row>
    <row r="48" spans="1:23" ht="22.5" customHeight="1" hidden="1">
      <c r="A48" s="658"/>
      <c r="B48" s="663"/>
      <c r="C48" s="664"/>
      <c r="D48" s="664"/>
      <c r="E48" s="664"/>
      <c r="F48" s="664"/>
      <c r="G48" s="664"/>
      <c r="H48" s="664"/>
      <c r="I48" s="664"/>
      <c r="J48" s="664"/>
      <c r="K48" s="665"/>
      <c r="L48" s="601" t="s">
        <v>496</v>
      </c>
      <c r="M48" s="661"/>
      <c r="N48" s="661"/>
      <c r="O48" s="661"/>
      <c r="P48" s="661" t="s">
        <v>497</v>
      </c>
      <c r="Q48" s="648"/>
      <c r="R48" s="650"/>
      <c r="S48" s="649"/>
      <c r="T48" s="649"/>
      <c r="U48" s="649"/>
      <c r="V48" s="649"/>
      <c r="W48" s="656"/>
    </row>
    <row r="49" spans="1:23" ht="22.5" customHeight="1" hidden="1">
      <c r="A49" s="658"/>
      <c r="B49" s="599" t="s">
        <v>488</v>
      </c>
      <c r="D49" s="593" t="s">
        <v>489</v>
      </c>
      <c r="F49" s="593" t="s">
        <v>490</v>
      </c>
      <c r="H49" s="593" t="s">
        <v>491</v>
      </c>
      <c r="I49" s="593" t="s">
        <v>492</v>
      </c>
      <c r="K49" s="600" t="s">
        <v>472</v>
      </c>
      <c r="L49" s="648"/>
      <c r="M49" s="661"/>
      <c r="N49" s="661"/>
      <c r="O49" s="661"/>
      <c r="P49" s="661"/>
      <c r="Q49" s="648"/>
      <c r="R49" s="650"/>
      <c r="S49" s="649"/>
      <c r="T49" s="649"/>
      <c r="U49" s="649"/>
      <c r="V49" s="649"/>
      <c r="W49" s="656"/>
    </row>
    <row r="50" spans="1:23" ht="22.5" customHeight="1" hidden="1">
      <c r="A50" s="658"/>
      <c r="B50" s="599"/>
      <c r="E50" s="595" t="s">
        <v>492</v>
      </c>
      <c r="G50" s="593" t="s">
        <v>498</v>
      </c>
      <c r="H50" s="649"/>
      <c r="I50" s="649"/>
      <c r="J50" s="593" t="s">
        <v>491</v>
      </c>
      <c r="K50" s="600" t="s">
        <v>472</v>
      </c>
      <c r="L50" s="648"/>
      <c r="M50" s="661"/>
      <c r="N50" s="661"/>
      <c r="O50" s="661"/>
      <c r="P50" s="603"/>
      <c r="Q50" s="648"/>
      <c r="R50" s="650"/>
      <c r="S50" s="649"/>
      <c r="T50" s="649"/>
      <c r="U50" s="649"/>
      <c r="V50" s="649"/>
      <c r="W50" s="656"/>
    </row>
    <row r="51" spans="1:23" ht="22.5" customHeight="1" hidden="1" thickBot="1">
      <c r="A51" s="658"/>
      <c r="B51" s="650"/>
      <c r="C51" s="649"/>
      <c r="D51" s="649"/>
      <c r="E51" s="649"/>
      <c r="F51" s="649"/>
      <c r="G51" s="649"/>
      <c r="H51" s="649"/>
      <c r="I51" s="649"/>
      <c r="J51" s="649"/>
      <c r="K51" s="651"/>
      <c r="L51" s="648"/>
      <c r="M51" s="661"/>
      <c r="N51" s="661"/>
      <c r="O51" s="661"/>
      <c r="P51" s="603" t="s">
        <v>499</v>
      </c>
      <c r="Q51" s="648"/>
      <c r="R51" s="650"/>
      <c r="S51" s="649"/>
      <c r="T51" s="649"/>
      <c r="U51" s="649"/>
      <c r="V51" s="649"/>
      <c r="W51" s="656"/>
    </row>
    <row r="52" spans="1:23" ht="42" customHeight="1">
      <c r="A52" s="604"/>
      <c r="B52" s="605"/>
      <c r="C52" s="605"/>
      <c r="D52" s="605"/>
      <c r="E52" s="606" t="s">
        <v>492</v>
      </c>
      <c r="F52" s="605">
        <f>SUM(F42,F34,F26,F18)</f>
        <v>0</v>
      </c>
      <c r="G52" s="605" t="s">
        <v>498</v>
      </c>
      <c r="H52" s="652">
        <f>SUM(H42,H34,H26,H18)</f>
        <v>0</v>
      </c>
      <c r="I52" s="652">
        <f>SUM(I42,I34,I26,I18)</f>
        <v>0</v>
      </c>
      <c r="J52" s="605" t="s">
        <v>491</v>
      </c>
      <c r="K52" s="607" t="s">
        <v>472</v>
      </c>
      <c r="L52" s="605"/>
      <c r="M52" s="608">
        <f>SUM(M12:M43)</f>
        <v>0</v>
      </c>
      <c r="N52" s="608">
        <f>SUM(N12:N43)</f>
        <v>0</v>
      </c>
      <c r="O52" s="608">
        <f>SUM(O12:O43)</f>
        <v>0</v>
      </c>
      <c r="P52" s="605"/>
      <c r="Q52" s="606" t="s">
        <v>504</v>
      </c>
      <c r="R52" s="605" t="s">
        <v>484</v>
      </c>
      <c r="S52" s="609">
        <f>SUM(S12:S51)</f>
        <v>0</v>
      </c>
      <c r="T52" s="610" t="s">
        <v>485</v>
      </c>
      <c r="U52" s="605" t="s">
        <v>486</v>
      </c>
      <c r="V52" s="609">
        <f>SUM(V12:V51)</f>
        <v>0</v>
      </c>
      <c r="W52" s="611" t="s">
        <v>487</v>
      </c>
    </row>
  </sheetData>
  <sheetProtection/>
  <mergeCells count="116">
    <mergeCell ref="A1:L2"/>
    <mergeCell ref="A3:W3"/>
    <mergeCell ref="R5:W5"/>
    <mergeCell ref="R7:W7"/>
    <mergeCell ref="R8:U8"/>
    <mergeCell ref="A10:A11"/>
    <mergeCell ref="B10:K11"/>
    <mergeCell ref="L10:L11"/>
    <mergeCell ref="M10:O10"/>
    <mergeCell ref="P10:P11"/>
    <mergeCell ref="Q10:Q11"/>
    <mergeCell ref="R10:W11"/>
    <mergeCell ref="A12:A19"/>
    <mergeCell ref="B12:K12"/>
    <mergeCell ref="M12:M19"/>
    <mergeCell ref="N12:N19"/>
    <mergeCell ref="O12:O19"/>
    <mergeCell ref="P12:P13"/>
    <mergeCell ref="Q12:Q19"/>
    <mergeCell ref="R12:R19"/>
    <mergeCell ref="U12:U19"/>
    <mergeCell ref="V12:V19"/>
    <mergeCell ref="W12:W19"/>
    <mergeCell ref="B14:K16"/>
    <mergeCell ref="L14:L15"/>
    <mergeCell ref="P14:P15"/>
    <mergeCell ref="P16:P17"/>
    <mergeCell ref="L17:L19"/>
    <mergeCell ref="A20:A27"/>
    <mergeCell ref="B20:K20"/>
    <mergeCell ref="M20:M27"/>
    <mergeCell ref="N20:N27"/>
    <mergeCell ref="O20:O27"/>
    <mergeCell ref="P20:P21"/>
    <mergeCell ref="R20:R27"/>
    <mergeCell ref="S20:S27"/>
    <mergeCell ref="T20:T27"/>
    <mergeCell ref="U20:U27"/>
    <mergeCell ref="V20:V27"/>
    <mergeCell ref="H18:I18"/>
    <mergeCell ref="P18:P19"/>
    <mergeCell ref="B19:K19"/>
    <mergeCell ref="S12:S19"/>
    <mergeCell ref="T12:T19"/>
    <mergeCell ref="W20:W27"/>
    <mergeCell ref="B22:K24"/>
    <mergeCell ref="L22:L23"/>
    <mergeCell ref="P22:P23"/>
    <mergeCell ref="P24:P25"/>
    <mergeCell ref="L25:L27"/>
    <mergeCell ref="H26:I26"/>
    <mergeCell ref="P26:P27"/>
    <mergeCell ref="B27:K27"/>
    <mergeCell ref="Q20:Q27"/>
    <mergeCell ref="A28:A35"/>
    <mergeCell ref="B28:K28"/>
    <mergeCell ref="M28:M35"/>
    <mergeCell ref="N28:N35"/>
    <mergeCell ref="O28:O35"/>
    <mergeCell ref="P28:P29"/>
    <mergeCell ref="Q28:Q35"/>
    <mergeCell ref="R28:R35"/>
    <mergeCell ref="S28:S35"/>
    <mergeCell ref="T28:T35"/>
    <mergeCell ref="U28:U35"/>
    <mergeCell ref="V28:V35"/>
    <mergeCell ref="P36:P37"/>
    <mergeCell ref="W28:W35"/>
    <mergeCell ref="B30:K32"/>
    <mergeCell ref="L30:L31"/>
    <mergeCell ref="P30:P31"/>
    <mergeCell ref="P32:P33"/>
    <mergeCell ref="L33:L35"/>
    <mergeCell ref="H34:I34"/>
    <mergeCell ref="P34:P35"/>
    <mergeCell ref="B35:K35"/>
    <mergeCell ref="R36:R43"/>
    <mergeCell ref="S36:S43"/>
    <mergeCell ref="T36:T43"/>
    <mergeCell ref="U36:U43"/>
    <mergeCell ref="V36:V43"/>
    <mergeCell ref="A36:A43"/>
    <mergeCell ref="B36:K36"/>
    <mergeCell ref="M36:M43"/>
    <mergeCell ref="N36:N43"/>
    <mergeCell ref="O36:O43"/>
    <mergeCell ref="W36:W43"/>
    <mergeCell ref="B38:K40"/>
    <mergeCell ref="L38:L39"/>
    <mergeCell ref="P38:P39"/>
    <mergeCell ref="P40:P41"/>
    <mergeCell ref="L41:L43"/>
    <mergeCell ref="H42:I42"/>
    <mergeCell ref="P42:P43"/>
    <mergeCell ref="B43:K43"/>
    <mergeCell ref="Q36:Q43"/>
    <mergeCell ref="T44:T51"/>
    <mergeCell ref="U44:U51"/>
    <mergeCell ref="V44:V51"/>
    <mergeCell ref="W44:W51"/>
    <mergeCell ref="A44:A51"/>
    <mergeCell ref="B44:K44"/>
    <mergeCell ref="M44:M51"/>
    <mergeCell ref="N44:N51"/>
    <mergeCell ref="O44:O51"/>
    <mergeCell ref="Q44:Q51"/>
    <mergeCell ref="L49:L51"/>
    <mergeCell ref="H50:I50"/>
    <mergeCell ref="B51:K51"/>
    <mergeCell ref="H52:I52"/>
    <mergeCell ref="R44:R51"/>
    <mergeCell ref="S44:S51"/>
    <mergeCell ref="B46:K48"/>
    <mergeCell ref="L46:L47"/>
    <mergeCell ref="P46:P47"/>
    <mergeCell ref="P48:P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18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19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20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21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22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23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24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25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26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27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view="pageBreakPreview" zoomScaleSheetLayoutView="100" zoomScalePageLayoutView="0" workbookViewId="0" topLeftCell="A1">
      <selection activeCell="C1" sqref="C1:K1"/>
    </sheetView>
  </sheetViews>
  <sheetFormatPr defaultColWidth="9.125" defaultRowHeight="12.75"/>
  <cols>
    <col min="1" max="1" width="1.37890625" style="0" customWidth="1"/>
    <col min="2" max="2" width="14.375" style="0" customWidth="1"/>
    <col min="3" max="3" width="1.37890625" style="0" customWidth="1"/>
    <col min="4" max="4" width="16.375" style="0" customWidth="1"/>
    <col min="5" max="5" width="13.125" style="0" customWidth="1"/>
    <col min="6" max="6" width="1.4921875" style="0" customWidth="1"/>
    <col min="7" max="7" width="6.625" style="0" customWidth="1"/>
    <col min="8" max="8" width="1.4921875" style="0" customWidth="1"/>
    <col min="9" max="9" width="15.625" style="0" customWidth="1"/>
    <col min="10" max="10" width="1.4921875" style="0" customWidth="1"/>
    <col min="11" max="11" width="15.375" style="0" customWidth="1"/>
    <col min="12" max="12" width="19.50390625" style="0" customWidth="1"/>
    <col min="13" max="13" width="4.125" style="0" customWidth="1"/>
    <col min="14" max="17" width="19.875" style="0" customWidth="1"/>
    <col min="18" max="18" width="9.125" style="0" customWidth="1"/>
    <col min="19" max="19" width="9.625" style="0" bestFit="1" customWidth="1"/>
    <col min="20" max="20" width="17.625" style="0" customWidth="1"/>
  </cols>
  <sheetData>
    <row r="1" spans="2:21" ht="27.75" customHeight="1">
      <c r="B1" s="100"/>
      <c r="C1" s="686" t="str">
        <f>'①鑑（はじめに入力）'!C1&amp;'①鑑（はじめに入力）'!D1&amp;'①鑑（はじめに入力）'!E1</f>
        <v>令和元年度　選手強化実績報告書</v>
      </c>
      <c r="D1" s="686"/>
      <c r="E1" s="686"/>
      <c r="F1" s="686"/>
      <c r="G1" s="686"/>
      <c r="H1" s="686"/>
      <c r="I1" s="686"/>
      <c r="J1" s="686"/>
      <c r="K1" s="686"/>
      <c r="L1" s="100"/>
      <c r="M1" s="68"/>
      <c r="N1" s="68"/>
      <c r="O1" s="2"/>
      <c r="P1" s="2"/>
      <c r="Q1" s="2"/>
      <c r="S1">
        <v>24</v>
      </c>
      <c r="T1" t="s">
        <v>44</v>
      </c>
      <c r="U1" t="s">
        <v>69</v>
      </c>
    </row>
    <row r="2" spans="1:20" ht="19.5" customHeight="1">
      <c r="A2" s="2"/>
      <c r="B2" s="2"/>
      <c r="C2" s="2"/>
      <c r="D2" s="711" t="str">
        <f>'①鑑（はじめに入力）'!D2</f>
        <v>（関東ブロック突破等対策プロジェクト）</v>
      </c>
      <c r="E2" s="711"/>
      <c r="F2" s="711"/>
      <c r="G2" s="711"/>
      <c r="H2" s="711"/>
      <c r="I2" s="711"/>
      <c r="J2" s="711"/>
      <c r="K2" s="711"/>
      <c r="L2" s="2"/>
      <c r="M2" s="2"/>
      <c r="N2" s="2"/>
      <c r="O2" s="2"/>
      <c r="P2" s="2"/>
      <c r="Q2" s="2"/>
      <c r="T2" t="str">
        <f>'⑤７－３'!BD1</f>
        <v>群馬県高体連体操専門部</v>
      </c>
    </row>
    <row r="3" spans="9:20" ht="27.75" customHeight="1">
      <c r="I3" s="687" t="str">
        <f>'①鑑（はじめに入力）'!D4</f>
        <v>群馬県高体連体操専門部</v>
      </c>
      <c r="J3" s="687"/>
      <c r="K3" s="687"/>
      <c r="L3" s="687"/>
      <c r="M3" s="72"/>
      <c r="N3" t="s">
        <v>255</v>
      </c>
      <c r="T3" t="s">
        <v>68</v>
      </c>
    </row>
    <row r="4" spans="9:20" ht="27.75" customHeight="1">
      <c r="I4" s="54" t="str">
        <f>'①鑑（はじめに入力）'!$D$6</f>
        <v>部長</v>
      </c>
      <c r="J4" s="710" t="str">
        <f>'①鑑（はじめに入力）'!F6&amp;"　　印"</f>
        <v>　　印</v>
      </c>
      <c r="K4" s="710"/>
      <c r="L4" s="710"/>
      <c r="N4" t="s">
        <v>255</v>
      </c>
      <c r="T4" t="s">
        <v>45</v>
      </c>
    </row>
    <row r="5" spans="1:4" ht="27.75" customHeight="1">
      <c r="A5" t="s">
        <v>50</v>
      </c>
      <c r="D5" t="s">
        <v>51</v>
      </c>
    </row>
    <row r="6" spans="7:17" ht="12" customHeight="1">
      <c r="G6" s="52"/>
      <c r="H6" s="52"/>
      <c r="I6" s="2"/>
      <c r="J6" s="2"/>
      <c r="K6" s="2"/>
      <c r="L6" s="2"/>
      <c r="M6" s="2"/>
      <c r="N6" s="2"/>
      <c r="O6" s="2"/>
      <c r="P6" s="2"/>
      <c r="Q6" s="2"/>
    </row>
    <row r="7" spans="1:17" ht="27.75" customHeight="1" thickBot="1">
      <c r="A7" t="s">
        <v>52</v>
      </c>
      <c r="L7" s="1" t="s">
        <v>23</v>
      </c>
      <c r="M7" s="1"/>
      <c r="N7" s="68" t="s">
        <v>250</v>
      </c>
      <c r="O7" s="1"/>
      <c r="P7" s="1"/>
      <c r="Q7" s="1"/>
    </row>
    <row r="8" spans="1:17" ht="23.25" customHeight="1" thickBot="1">
      <c r="A8" s="388"/>
      <c r="B8" s="389" t="s">
        <v>53</v>
      </c>
      <c r="C8" s="390"/>
      <c r="D8" s="391" t="s">
        <v>54</v>
      </c>
      <c r="E8" s="392" t="s">
        <v>55</v>
      </c>
      <c r="F8" s="393"/>
      <c r="G8" s="708" t="s">
        <v>53</v>
      </c>
      <c r="H8" s="709"/>
      <c r="I8" s="709"/>
      <c r="J8" s="390"/>
      <c r="K8" s="391" t="s">
        <v>54</v>
      </c>
      <c r="L8" s="394" t="s">
        <v>55</v>
      </c>
      <c r="M8" s="65"/>
      <c r="N8" s="688" t="s">
        <v>254</v>
      </c>
      <c r="O8" s="688"/>
      <c r="P8" s="688"/>
      <c r="Q8" s="65"/>
    </row>
    <row r="9" spans="1:17" ht="33.75" customHeight="1">
      <c r="A9" s="38"/>
      <c r="B9" s="1087" t="s">
        <v>512</v>
      </c>
      <c r="C9" s="10"/>
      <c r="D9" s="397">
        <f>'⑥帳簿'!M342</f>
        <v>0</v>
      </c>
      <c r="E9" s="370" t="s">
        <v>56</v>
      </c>
      <c r="F9" s="706" t="s">
        <v>2</v>
      </c>
      <c r="G9" s="707"/>
      <c r="H9" s="9"/>
      <c r="I9" s="369" t="s">
        <v>351</v>
      </c>
      <c r="J9" s="10"/>
      <c r="K9" s="397">
        <f>'⑤７－３'!P277</f>
        <v>0</v>
      </c>
      <c r="L9" s="58"/>
      <c r="M9" s="66"/>
      <c r="N9" s="66"/>
      <c r="O9" s="66"/>
      <c r="P9" s="66"/>
      <c r="Q9" s="66"/>
    </row>
    <row r="10" spans="1:17" ht="33.75" customHeight="1">
      <c r="A10" s="53"/>
      <c r="B10" s="54"/>
      <c r="C10" s="55"/>
      <c r="D10" s="398">
        <f>'⑥帳簿'!M343</f>
        <v>0</v>
      </c>
      <c r="E10" s="56"/>
      <c r="F10" s="702" t="s">
        <v>117</v>
      </c>
      <c r="G10" s="703"/>
      <c r="H10" s="28"/>
      <c r="I10" s="54" t="s">
        <v>3</v>
      </c>
      <c r="J10" s="55"/>
      <c r="K10" s="398">
        <f>'⑤７－３'!U277</f>
        <v>0</v>
      </c>
      <c r="L10" s="59"/>
      <c r="M10" s="67"/>
      <c r="N10" s="72" t="s">
        <v>383</v>
      </c>
      <c r="O10" s="67"/>
      <c r="P10" s="67"/>
      <c r="Q10" s="67"/>
    </row>
    <row r="11" spans="1:17" ht="33.75" customHeight="1">
      <c r="A11" s="53"/>
      <c r="B11" s="54"/>
      <c r="C11" s="55"/>
      <c r="D11" s="398">
        <f>'⑥帳簿'!M344</f>
        <v>0</v>
      </c>
      <c r="E11" s="56"/>
      <c r="F11" s="704"/>
      <c r="G11" s="705"/>
      <c r="H11" s="28"/>
      <c r="I11" s="54" t="s">
        <v>4</v>
      </c>
      <c r="J11" s="55"/>
      <c r="K11" s="398">
        <f>'⑤７－３'!Z277</f>
        <v>0</v>
      </c>
      <c r="L11" s="60"/>
      <c r="M11" s="66"/>
      <c r="N11" s="66"/>
      <c r="O11" s="66"/>
      <c r="P11" s="66"/>
      <c r="Q11" s="66"/>
    </row>
    <row r="12" spans="1:17" ht="33.75" customHeight="1">
      <c r="A12" s="53"/>
      <c r="B12" s="54"/>
      <c r="C12" s="55"/>
      <c r="D12" s="398"/>
      <c r="E12" s="56"/>
      <c r="F12" s="690" t="s">
        <v>57</v>
      </c>
      <c r="G12" s="691"/>
      <c r="H12" s="28"/>
      <c r="I12" s="54" t="s">
        <v>58</v>
      </c>
      <c r="J12" s="55"/>
      <c r="K12" s="398">
        <f>'⑤７－３'!AG278</f>
        <v>0</v>
      </c>
      <c r="L12" s="60"/>
      <c r="M12" s="66"/>
      <c r="N12" s="72"/>
      <c r="O12" s="66"/>
      <c r="P12" s="66"/>
      <c r="Q12" s="66"/>
    </row>
    <row r="13" spans="1:17" ht="33.75" customHeight="1">
      <c r="A13" s="53"/>
      <c r="B13" s="54"/>
      <c r="C13" s="55"/>
      <c r="D13" s="398"/>
      <c r="E13" s="368"/>
      <c r="F13" s="692"/>
      <c r="G13" s="693"/>
      <c r="H13" s="28"/>
      <c r="I13" s="54" t="s">
        <v>60</v>
      </c>
      <c r="J13" s="55"/>
      <c r="K13" s="398">
        <f>'⑤７－３'!AG279</f>
        <v>0</v>
      </c>
      <c r="L13" s="60"/>
      <c r="M13" s="66"/>
      <c r="N13" s="66"/>
      <c r="O13" s="66"/>
      <c r="P13" s="66"/>
      <c r="Q13" s="66"/>
    </row>
    <row r="14" spans="1:17" ht="33.75" customHeight="1">
      <c r="A14" s="38"/>
      <c r="B14" s="369" t="s">
        <v>59</v>
      </c>
      <c r="C14" s="10"/>
      <c r="D14" s="397">
        <f>'⑤７－３'!L279</f>
        <v>0</v>
      </c>
      <c r="E14" s="370"/>
      <c r="F14" s="692"/>
      <c r="G14" s="693"/>
      <c r="H14" s="28"/>
      <c r="I14" s="54" t="s">
        <v>100</v>
      </c>
      <c r="J14" s="55"/>
      <c r="K14" s="398">
        <f>'⑤７－３'!AG280</f>
        <v>0</v>
      </c>
      <c r="L14" s="60"/>
      <c r="M14" s="66"/>
      <c r="N14" s="66"/>
      <c r="O14" s="66"/>
      <c r="P14" s="66"/>
      <c r="Q14" s="66"/>
    </row>
    <row r="15" spans="1:17" ht="33.75" customHeight="1">
      <c r="A15" s="53"/>
      <c r="B15" s="54" t="s">
        <v>61</v>
      </c>
      <c r="C15" s="55"/>
      <c r="D15" s="398">
        <f>'⑤７－３'!L283</f>
        <v>0</v>
      </c>
      <c r="E15" s="56"/>
      <c r="F15" s="692"/>
      <c r="G15" s="693"/>
      <c r="H15" s="28"/>
      <c r="I15" s="54" t="s">
        <v>63</v>
      </c>
      <c r="J15" s="55"/>
      <c r="K15" s="398">
        <f>'⑤７－３'!AG281</f>
        <v>0</v>
      </c>
      <c r="L15" s="60"/>
      <c r="M15" s="66"/>
      <c r="N15" s="66"/>
      <c r="O15" s="66"/>
      <c r="P15" s="66"/>
      <c r="Q15" s="66"/>
    </row>
    <row r="16" spans="1:17" ht="33.75" customHeight="1">
      <c r="A16" s="53"/>
      <c r="B16" s="54" t="s">
        <v>62</v>
      </c>
      <c r="C16" s="55"/>
      <c r="D16" s="398">
        <f>'⑤７－３'!L282</f>
        <v>0</v>
      </c>
      <c r="E16" s="368" t="s">
        <v>388</v>
      </c>
      <c r="F16" s="692"/>
      <c r="G16" s="693"/>
      <c r="H16" s="28"/>
      <c r="I16" s="54" t="s">
        <v>101</v>
      </c>
      <c r="J16" s="55"/>
      <c r="K16" s="398">
        <f>'⑤７－３'!AG282</f>
        <v>0</v>
      </c>
      <c r="L16" s="60"/>
      <c r="M16" s="66"/>
      <c r="N16" s="66"/>
      <c r="O16" s="66"/>
      <c r="P16" s="66"/>
      <c r="Q16" s="66"/>
    </row>
    <row r="17" spans="1:17" ht="33.75" customHeight="1">
      <c r="A17" s="53"/>
      <c r="B17" s="28" t="s">
        <v>249</v>
      </c>
      <c r="C17" s="55"/>
      <c r="D17" s="399">
        <f>'⑤７－３'!L284</f>
        <v>0</v>
      </c>
      <c r="E17" s="56"/>
      <c r="F17" s="692"/>
      <c r="G17" s="693"/>
      <c r="H17" s="28"/>
      <c r="I17" s="54" t="s">
        <v>103</v>
      </c>
      <c r="J17" s="55"/>
      <c r="K17" s="398">
        <f>'⑤７－３'!AG283</f>
        <v>0</v>
      </c>
      <c r="L17" s="60"/>
      <c r="M17" s="66"/>
      <c r="N17" s="66"/>
      <c r="O17" s="66"/>
      <c r="P17" s="66"/>
      <c r="Q17" s="66"/>
    </row>
    <row r="18" spans="1:17" ht="33.75" customHeight="1">
      <c r="A18" s="53"/>
      <c r="B18" s="28"/>
      <c r="C18" s="55"/>
      <c r="D18" s="399"/>
      <c r="E18" s="56"/>
      <c r="F18" s="694"/>
      <c r="G18" s="695"/>
      <c r="H18" s="28"/>
      <c r="I18" s="54" t="s">
        <v>64</v>
      </c>
      <c r="J18" s="55"/>
      <c r="K18" s="398">
        <f>'⑤７－３'!AG284</f>
        <v>0</v>
      </c>
      <c r="L18" s="60"/>
      <c r="M18" s="66"/>
      <c r="N18" s="66"/>
      <c r="O18" s="66"/>
      <c r="P18" s="66"/>
      <c r="Q18" s="66"/>
    </row>
    <row r="19" spans="1:17" ht="33.75" customHeight="1">
      <c r="A19" s="53"/>
      <c r="B19" s="28"/>
      <c r="C19" s="55"/>
      <c r="D19" s="399"/>
      <c r="E19" s="18"/>
      <c r="F19" s="712" t="s">
        <v>65</v>
      </c>
      <c r="G19" s="713"/>
      <c r="H19" s="28"/>
      <c r="I19" s="54" t="s">
        <v>116</v>
      </c>
      <c r="J19" s="55"/>
      <c r="K19" s="398">
        <f>'⑤７－３'!AJ278</f>
        <v>0</v>
      </c>
      <c r="L19" s="60"/>
      <c r="M19" s="66"/>
      <c r="N19" s="66"/>
      <c r="O19" s="66"/>
      <c r="P19" s="66"/>
      <c r="Q19" s="66"/>
    </row>
    <row r="20" spans="1:17" ht="33.75" customHeight="1">
      <c r="A20" s="53"/>
      <c r="B20" s="28"/>
      <c r="C20" s="55"/>
      <c r="D20" s="399"/>
      <c r="E20" s="18"/>
      <c r="F20" s="714"/>
      <c r="G20" s="715"/>
      <c r="H20" s="103"/>
      <c r="I20" s="104" t="s">
        <v>102</v>
      </c>
      <c r="J20" s="55"/>
      <c r="K20" s="398">
        <f>'⑤７－３'!AJ279</f>
        <v>0</v>
      </c>
      <c r="L20" s="60"/>
      <c r="M20" s="66"/>
      <c r="N20" s="66"/>
      <c r="O20" s="66"/>
      <c r="P20" s="66"/>
      <c r="Q20" s="66"/>
    </row>
    <row r="21" spans="1:17" ht="33.75" customHeight="1">
      <c r="A21" s="53"/>
      <c r="B21" s="28"/>
      <c r="C21" s="55"/>
      <c r="D21" s="399"/>
      <c r="E21" s="18"/>
      <c r="F21" s="716"/>
      <c r="G21" s="717"/>
      <c r="H21" s="103"/>
      <c r="I21" s="104" t="s">
        <v>391</v>
      </c>
      <c r="J21" s="55"/>
      <c r="K21" s="398">
        <f>'⑤７－３'!AJ280</f>
        <v>0</v>
      </c>
      <c r="L21" s="60"/>
      <c r="M21" s="66"/>
      <c r="N21" s="66"/>
      <c r="O21" s="66"/>
      <c r="P21" s="66"/>
      <c r="Q21" s="66"/>
    </row>
    <row r="22" spans="1:17" ht="33.75" customHeight="1">
      <c r="A22" s="53"/>
      <c r="B22" s="28"/>
      <c r="C22" s="55"/>
      <c r="D22" s="399"/>
      <c r="E22" s="56"/>
      <c r="F22" s="105"/>
      <c r="G22" s="696" t="s">
        <v>118</v>
      </c>
      <c r="H22" s="696"/>
      <c r="I22" s="696"/>
      <c r="J22" s="55"/>
      <c r="K22" s="398">
        <f>'⑤７－３'!AK277</f>
        <v>0</v>
      </c>
      <c r="L22" s="60"/>
      <c r="M22" s="66"/>
      <c r="N22" s="66"/>
      <c r="O22" s="66"/>
      <c r="P22" s="66"/>
      <c r="Q22" s="66"/>
    </row>
    <row r="23" spans="1:17" ht="33.75" customHeight="1">
      <c r="A23" s="53"/>
      <c r="B23" s="28"/>
      <c r="C23" s="55"/>
      <c r="D23" s="399"/>
      <c r="E23" s="56"/>
      <c r="F23" s="697" t="s">
        <v>120</v>
      </c>
      <c r="G23" s="698"/>
      <c r="H23" s="103"/>
      <c r="I23" s="106" t="s">
        <v>122</v>
      </c>
      <c r="J23" s="63"/>
      <c r="K23" s="401">
        <f>'⑤７－３'!AN277</f>
        <v>0</v>
      </c>
      <c r="L23" s="107"/>
      <c r="M23" s="67"/>
      <c r="N23" s="67"/>
      <c r="O23" s="67"/>
      <c r="P23" s="67"/>
      <c r="Q23" s="67"/>
    </row>
    <row r="24" spans="1:17" ht="33.75" customHeight="1">
      <c r="A24" s="53"/>
      <c r="B24" s="28"/>
      <c r="C24" s="55"/>
      <c r="D24" s="399"/>
      <c r="E24" s="56"/>
      <c r="F24" s="697" t="s">
        <v>124</v>
      </c>
      <c r="G24" s="698"/>
      <c r="H24" s="28"/>
      <c r="I24" s="54" t="s">
        <v>62</v>
      </c>
      <c r="J24" s="55"/>
      <c r="K24" s="398">
        <f>'⑤７－３'!AS278</f>
        <v>0</v>
      </c>
      <c r="L24" s="60"/>
      <c r="M24" s="66"/>
      <c r="N24" s="66"/>
      <c r="O24" s="66"/>
      <c r="P24" s="66"/>
      <c r="Q24" s="66"/>
    </row>
    <row r="25" spans="1:17" ht="33.75" customHeight="1">
      <c r="A25" s="53"/>
      <c r="B25" s="28"/>
      <c r="C25" s="55"/>
      <c r="D25" s="399"/>
      <c r="E25" s="56"/>
      <c r="F25" s="699"/>
      <c r="G25" s="700"/>
      <c r="H25" s="28"/>
      <c r="I25" s="54"/>
      <c r="J25" s="55"/>
      <c r="K25" s="398"/>
      <c r="L25" s="60"/>
      <c r="M25" s="66"/>
      <c r="N25" s="66"/>
      <c r="O25" s="66"/>
      <c r="P25" s="66"/>
      <c r="Q25" s="66"/>
    </row>
    <row r="26" spans="1:17" ht="33.75" customHeight="1">
      <c r="A26" s="53"/>
      <c r="B26" s="28"/>
      <c r="C26" s="55"/>
      <c r="D26" s="399"/>
      <c r="E26" s="56"/>
      <c r="F26" s="99"/>
      <c r="G26" s="701" t="s">
        <v>222</v>
      </c>
      <c r="H26" s="701"/>
      <c r="I26" s="701"/>
      <c r="J26" s="10"/>
      <c r="K26" s="397">
        <f>'⑤７－３'!AT277</f>
        <v>0</v>
      </c>
      <c r="L26" s="58"/>
      <c r="M26" s="66"/>
      <c r="N26" s="66"/>
      <c r="O26" s="66"/>
      <c r="P26" s="66"/>
      <c r="Q26" s="66"/>
    </row>
    <row r="27" spans="1:19" ht="31.5" customHeight="1">
      <c r="A27" s="53"/>
      <c r="B27" s="28"/>
      <c r="C27" s="55"/>
      <c r="D27" s="399"/>
      <c r="E27" s="56"/>
      <c r="F27" s="57"/>
      <c r="G27" s="689"/>
      <c r="H27" s="689"/>
      <c r="I27" s="689"/>
      <c r="J27" s="55"/>
      <c r="K27" s="398"/>
      <c r="L27" s="59"/>
      <c r="M27" s="93"/>
      <c r="N27" s="72"/>
      <c r="O27" s="67"/>
      <c r="P27" s="67"/>
      <c r="Q27" s="67"/>
      <c r="S27" s="61"/>
    </row>
    <row r="28" spans="1:17" ht="31.5" customHeight="1" thickBot="1">
      <c r="A28" s="53"/>
      <c r="B28" s="28"/>
      <c r="C28" s="55"/>
      <c r="D28" s="399"/>
      <c r="E28" s="56"/>
      <c r="F28" s="62"/>
      <c r="G28" s="689"/>
      <c r="H28" s="689"/>
      <c r="I28" s="689"/>
      <c r="J28" s="63"/>
      <c r="K28" s="398"/>
      <c r="L28" s="64"/>
      <c r="M28" s="66"/>
      <c r="N28" s="66"/>
      <c r="O28" s="66"/>
      <c r="P28" s="66"/>
      <c r="Q28" s="66"/>
    </row>
    <row r="29" spans="1:15" ht="28.5" customHeight="1" thickBot="1" thickTop="1">
      <c r="A29" s="110"/>
      <c r="B29" s="111" t="s">
        <v>11</v>
      </c>
      <c r="C29" s="112"/>
      <c r="D29" s="400">
        <f>SUM(D9:D28)</f>
        <v>0</v>
      </c>
      <c r="E29" s="113"/>
      <c r="F29" s="114"/>
      <c r="G29" s="115" t="s">
        <v>11</v>
      </c>
      <c r="H29" s="115"/>
      <c r="I29" s="115"/>
      <c r="J29" s="112"/>
      <c r="K29" s="400">
        <f>SUM(K9:K28)</f>
        <v>0</v>
      </c>
      <c r="L29" s="116"/>
      <c r="O29" s="108" t="s">
        <v>127</v>
      </c>
    </row>
    <row r="30" spans="4:16" ht="13.5" thickBot="1">
      <c r="D30" s="76"/>
      <c r="O30" s="109">
        <f>D29-K29</f>
        <v>0</v>
      </c>
      <c r="P30">
        <f>IF(O30=0,"","再確認")</f>
      </c>
    </row>
    <row r="31" ht="13.5" thickTop="1">
      <c r="D31" s="72"/>
    </row>
  </sheetData>
  <sheetProtection/>
  <mergeCells count="16">
    <mergeCell ref="F10:G11"/>
    <mergeCell ref="F9:G9"/>
    <mergeCell ref="G8:I8"/>
    <mergeCell ref="J4:L4"/>
    <mergeCell ref="D2:K2"/>
    <mergeCell ref="F19:G21"/>
    <mergeCell ref="C1:K1"/>
    <mergeCell ref="I3:L3"/>
    <mergeCell ref="N8:P8"/>
    <mergeCell ref="G28:I28"/>
    <mergeCell ref="F12:G18"/>
    <mergeCell ref="G27:I27"/>
    <mergeCell ref="G22:I22"/>
    <mergeCell ref="F23:G23"/>
    <mergeCell ref="F24:G25"/>
    <mergeCell ref="G26:I26"/>
  </mergeCells>
  <conditionalFormatting sqref="D29 K9:K29 D9:D29">
    <cfRule type="cellIs" priority="1" dxfId="72" operator="equal" stopIfTrue="1">
      <formula>0</formula>
    </cfRule>
  </conditionalFormatting>
  <printOptions horizontalCentered="1"/>
  <pageMargins left="0.5905511811023623" right="0.3937007874015748" top="0.984251968503937" bottom="0.3937007874015748" header="0.7086614173228347" footer="0.5118110236220472"/>
  <pageSetup horizontalDpi="600" verticalDpi="600" orientation="portrait" paperSize="9" scale="90" r:id="rId1"/>
  <headerFooter alignWithMargins="0">
    <oddHeader>&amp;R&amp;"ＭＳ 明朝,太字"７－１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28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29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view="pageBreakPreview" zoomScale="80" zoomScaleSheetLayoutView="80" zoomScalePageLayoutView="0" workbookViewId="0" topLeftCell="A1">
      <selection activeCell="I2" sqref="I2:S2"/>
    </sheetView>
  </sheetViews>
  <sheetFormatPr defaultColWidth="9.125" defaultRowHeight="12.75"/>
  <cols>
    <col min="1" max="1" width="2.50390625" style="118" customWidth="1"/>
    <col min="2" max="2" width="10.375" style="118" customWidth="1"/>
    <col min="3" max="3" width="3.25390625" style="118" customWidth="1"/>
    <col min="4" max="4" width="2.50390625" style="118" customWidth="1"/>
    <col min="5" max="5" width="10.875" style="118" customWidth="1"/>
    <col min="6" max="6" width="7.375" style="118" customWidth="1"/>
    <col min="7" max="7" width="6.00390625" style="118" customWidth="1"/>
    <col min="8" max="8" width="10.625" style="118" customWidth="1"/>
    <col min="9" max="9" width="6.875" style="118" customWidth="1"/>
    <col min="10" max="10" width="4.50390625" style="118" customWidth="1"/>
    <col min="11" max="11" width="7.50390625" style="118" customWidth="1"/>
    <col min="12" max="12" width="6.125" style="118" customWidth="1"/>
    <col min="13" max="13" width="8.50390625" style="118" customWidth="1"/>
    <col min="14" max="15" width="4.50390625" style="118" customWidth="1"/>
    <col min="16" max="16" width="5.50390625" style="118" customWidth="1"/>
    <col min="17" max="18" width="3.50390625" style="118" customWidth="1"/>
    <col min="19" max="19" width="15.625" style="118" customWidth="1"/>
    <col min="20" max="20" width="13.50390625" style="118" customWidth="1"/>
    <col min="21" max="230" width="9.125" style="118" customWidth="1"/>
    <col min="231" max="231" width="2.50390625" style="118" customWidth="1"/>
    <col min="232" max="232" width="13.375" style="118" customWidth="1"/>
    <col min="233" max="234" width="2.50390625" style="118" customWidth="1"/>
    <col min="235" max="235" width="13.375" style="118" customWidth="1"/>
    <col min="236" max="236" width="2.50390625" style="118" customWidth="1"/>
    <col min="237" max="239" width="8.625" style="118" customWidth="1"/>
    <col min="240" max="242" width="12.125" style="118" customWidth="1"/>
    <col min="243" max="16384" width="9.125" style="118" customWidth="1"/>
  </cols>
  <sheetData>
    <row r="1" spans="14:19" ht="19.5" customHeight="1">
      <c r="N1" s="940" t="s">
        <v>235</v>
      </c>
      <c r="O1" s="940"/>
      <c r="P1" s="123" t="s">
        <v>132</v>
      </c>
      <c r="Q1" s="940">
        <v>30</v>
      </c>
      <c r="R1" s="940"/>
      <c r="S1" s="148"/>
    </row>
    <row r="2" spans="1:19" ht="20.25" customHeight="1">
      <c r="A2" s="986" t="s">
        <v>398</v>
      </c>
      <c r="B2" s="986"/>
      <c r="C2" s="986"/>
      <c r="D2" s="986"/>
      <c r="E2" s="986"/>
      <c r="F2" s="986"/>
      <c r="G2" s="986"/>
      <c r="H2" s="986"/>
      <c r="I2" s="1062" t="str">
        <f>'①鑑（はじめに入力）'!D4</f>
        <v>群馬県高体連体操専門部</v>
      </c>
      <c r="J2" s="1062"/>
      <c r="K2" s="1062"/>
      <c r="L2" s="1062"/>
      <c r="M2" s="1062"/>
      <c r="N2" s="1062"/>
      <c r="O2" s="1062"/>
      <c r="P2" s="1062"/>
      <c r="Q2" s="1062"/>
      <c r="R2" s="1062"/>
      <c r="S2" s="1062"/>
    </row>
    <row r="3" spans="1:20" ht="14.25">
      <c r="A3" s="119"/>
      <c r="B3" s="119"/>
      <c r="C3" s="119"/>
      <c r="D3" s="119"/>
      <c r="E3" s="119"/>
      <c r="F3" s="119"/>
      <c r="G3" s="950"/>
      <c r="H3" s="950"/>
      <c r="I3" s="950"/>
      <c r="J3" s="950"/>
      <c r="K3" s="950"/>
      <c r="L3" s="950"/>
      <c r="M3" s="950"/>
      <c r="T3" s="118" t="s">
        <v>217</v>
      </c>
    </row>
    <row r="4" spans="1:21" ht="24.75" customHeight="1">
      <c r="A4" s="119"/>
      <c r="B4" s="121" t="s">
        <v>133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U4" s="118" t="s">
        <v>186</v>
      </c>
    </row>
    <row r="5" spans="1:13" ht="14.25">
      <c r="A5" s="119"/>
      <c r="B5" s="122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27" ht="18.75" customHeight="1">
      <c r="A6" s="119"/>
      <c r="B6" s="121" t="s">
        <v>134</v>
      </c>
      <c r="C6" s="1063"/>
      <c r="D6" s="1063"/>
      <c r="E6" s="1063"/>
      <c r="F6" s="1063"/>
      <c r="G6" s="1063"/>
      <c r="H6" s="1063"/>
      <c r="I6" s="149"/>
      <c r="J6" s="245"/>
      <c r="K6" s="120" t="s">
        <v>135</v>
      </c>
      <c r="L6" s="396"/>
      <c r="M6" s="120" t="s">
        <v>136</v>
      </c>
      <c r="T6" s="118" t="s">
        <v>369</v>
      </c>
      <c r="AA6" s="118" t="s">
        <v>393</v>
      </c>
    </row>
    <row r="7" spans="1:13" ht="14.25">
      <c r="A7" s="119"/>
      <c r="B7" s="122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20" ht="21.75" customHeight="1">
      <c r="A8" s="119"/>
      <c r="B8" s="122" t="s">
        <v>137</v>
      </c>
      <c r="C8" s="119"/>
      <c r="D8" s="119"/>
      <c r="E8" s="121" t="s">
        <v>138</v>
      </c>
      <c r="F8" s="396"/>
      <c r="G8" s="120" t="s">
        <v>139</v>
      </c>
      <c r="M8" s="119"/>
      <c r="T8" s="118" t="s">
        <v>228</v>
      </c>
    </row>
    <row r="9" spans="1:14" ht="21.75" customHeight="1" thickBot="1">
      <c r="A9" s="119"/>
      <c r="B9" s="119"/>
      <c r="C9" s="119"/>
      <c r="E9" s="121" t="s">
        <v>140</v>
      </c>
      <c r="F9" s="396"/>
      <c r="G9" s="120" t="s">
        <v>139</v>
      </c>
      <c r="H9" s="120" t="s">
        <v>141</v>
      </c>
      <c r="I9" s="396"/>
      <c r="J9" s="120" t="s">
        <v>139</v>
      </c>
      <c r="L9" s="124" t="s">
        <v>142</v>
      </c>
      <c r="M9" s="125">
        <f>SUM(F8,F9,I9)</f>
        <v>0</v>
      </c>
      <c r="N9" s="124" t="s">
        <v>139</v>
      </c>
    </row>
    <row r="10" spans="1:13" ht="9" customHeight="1" thickTop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20" ht="21" customHeight="1">
      <c r="A11" s="119"/>
      <c r="B11" s="121" t="s">
        <v>143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T11" s="118" t="s">
        <v>229</v>
      </c>
    </row>
    <row r="12" spans="1:16" ht="21" customHeight="1">
      <c r="A12" s="119"/>
      <c r="B12" s="126" t="s">
        <v>144</v>
      </c>
      <c r="C12" s="1063"/>
      <c r="D12" s="1063"/>
      <c r="E12" s="1063"/>
      <c r="F12" s="1063"/>
      <c r="G12" s="1063"/>
      <c r="H12" s="1063"/>
      <c r="I12" s="1063"/>
      <c r="J12" s="1063"/>
      <c r="K12" s="1063"/>
      <c r="L12" s="1063"/>
      <c r="M12" s="1063"/>
      <c r="N12" s="1063"/>
      <c r="O12" s="1063"/>
      <c r="P12" s="1063"/>
    </row>
    <row r="13" spans="1:16" ht="21" customHeight="1">
      <c r="A13" s="119"/>
      <c r="B13" s="126" t="s">
        <v>145</v>
      </c>
      <c r="C13" s="1064"/>
      <c r="D13" s="1064"/>
      <c r="E13" s="1064"/>
      <c r="F13" s="1064"/>
      <c r="G13" s="1064"/>
      <c r="H13" s="1064"/>
      <c r="I13" s="1064"/>
      <c r="J13" s="1064"/>
      <c r="K13" s="1064"/>
      <c r="L13" s="1064"/>
      <c r="M13" s="1064"/>
      <c r="N13" s="1064"/>
      <c r="O13" s="1064"/>
      <c r="P13" s="1064"/>
    </row>
    <row r="14" spans="1:13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3" ht="15.75">
      <c r="A15" s="987" t="s">
        <v>146</v>
      </c>
      <c r="B15" s="987"/>
      <c r="C15" s="127"/>
      <c r="D15" s="127"/>
      <c r="E15" s="127"/>
      <c r="M15" s="128"/>
    </row>
    <row r="16" spans="1:19" ht="14.25">
      <c r="A16" s="981" t="s">
        <v>147</v>
      </c>
      <c r="B16" s="982"/>
      <c r="C16" s="982"/>
      <c r="D16" s="982"/>
      <c r="E16" s="982"/>
      <c r="F16" s="983"/>
      <c r="G16" s="981" t="s">
        <v>159</v>
      </c>
      <c r="H16" s="982"/>
      <c r="I16" s="982"/>
      <c r="J16" s="1008" t="s">
        <v>368</v>
      </c>
      <c r="K16" s="1009"/>
      <c r="L16" s="1009"/>
      <c r="M16" s="1009"/>
      <c r="N16" s="1009"/>
      <c r="O16" s="1009"/>
      <c r="P16" s="1009"/>
      <c r="Q16" s="1009"/>
      <c r="R16" s="1009"/>
      <c r="S16" s="1010"/>
    </row>
    <row r="17" spans="1:20" ht="21.75" customHeight="1">
      <c r="A17" s="129"/>
      <c r="B17" s="984" t="s">
        <v>148</v>
      </c>
      <c r="C17" s="984"/>
      <c r="D17" s="984"/>
      <c r="E17" s="984"/>
      <c r="F17" s="985"/>
      <c r="G17" s="1040"/>
      <c r="H17" s="1041"/>
      <c r="I17" s="142" t="s">
        <v>149</v>
      </c>
      <c r="J17" s="1051"/>
      <c r="K17" s="1052"/>
      <c r="L17" s="1052"/>
      <c r="M17" s="1052"/>
      <c r="N17" s="1052"/>
      <c r="O17" s="1052"/>
      <c r="P17" s="1052"/>
      <c r="Q17" s="1052"/>
      <c r="R17" s="1052"/>
      <c r="S17" s="1053"/>
      <c r="T17" s="118" t="s">
        <v>224</v>
      </c>
    </row>
    <row r="18" spans="1:20" ht="21.75" customHeight="1">
      <c r="A18" s="974" t="s">
        <v>150</v>
      </c>
      <c r="B18" s="974"/>
      <c r="C18" s="974"/>
      <c r="D18" s="974"/>
      <c r="E18" s="974" t="s">
        <v>151</v>
      </c>
      <c r="F18" s="974"/>
      <c r="G18" s="1040"/>
      <c r="H18" s="1041"/>
      <c r="I18" s="142" t="s">
        <v>149</v>
      </c>
      <c r="J18" s="1051"/>
      <c r="K18" s="1052"/>
      <c r="L18" s="1052"/>
      <c r="M18" s="1052"/>
      <c r="N18" s="1052"/>
      <c r="O18" s="1052"/>
      <c r="P18" s="1052"/>
      <c r="Q18" s="1052"/>
      <c r="R18" s="1052"/>
      <c r="S18" s="1053"/>
      <c r="T18" s="118" t="s">
        <v>225</v>
      </c>
    </row>
    <row r="19" spans="1:20" ht="21.75" customHeight="1">
      <c r="A19" s="974"/>
      <c r="B19" s="974"/>
      <c r="C19" s="974"/>
      <c r="D19" s="974"/>
      <c r="E19" s="974" t="s">
        <v>152</v>
      </c>
      <c r="F19" s="974"/>
      <c r="G19" s="975">
        <f>K19*M19+K20*M20</f>
        <v>0</v>
      </c>
      <c r="H19" s="976"/>
      <c r="I19" s="979" t="s">
        <v>149</v>
      </c>
      <c r="J19" s="131" t="s">
        <v>183</v>
      </c>
      <c r="K19" s="406"/>
      <c r="L19" s="134" t="s">
        <v>21</v>
      </c>
      <c r="M19" s="247"/>
      <c r="N19" s="324" t="s">
        <v>184</v>
      </c>
      <c r="O19" s="1054"/>
      <c r="P19" s="1054"/>
      <c r="Q19" s="1054"/>
      <c r="R19" s="1054"/>
      <c r="S19" s="1055"/>
      <c r="T19" s="118" t="s">
        <v>185</v>
      </c>
    </row>
    <row r="20" spans="1:19" ht="21.75" customHeight="1">
      <c r="A20" s="974"/>
      <c r="B20" s="974"/>
      <c r="C20" s="974"/>
      <c r="D20" s="974"/>
      <c r="E20" s="974"/>
      <c r="F20" s="974"/>
      <c r="G20" s="977"/>
      <c r="H20" s="978"/>
      <c r="I20" s="980"/>
      <c r="J20" s="131" t="s">
        <v>183</v>
      </c>
      <c r="K20" s="406"/>
      <c r="L20" s="134" t="s">
        <v>21</v>
      </c>
      <c r="M20" s="247"/>
      <c r="N20" s="324" t="s">
        <v>184</v>
      </c>
      <c r="O20" s="1054"/>
      <c r="P20" s="1054"/>
      <c r="Q20" s="1054"/>
      <c r="R20" s="1054"/>
      <c r="S20" s="1055"/>
    </row>
    <row r="21" spans="1:20" ht="21.75" customHeight="1">
      <c r="A21" s="132"/>
      <c r="B21" s="984" t="s">
        <v>153</v>
      </c>
      <c r="C21" s="984"/>
      <c r="D21" s="984"/>
      <c r="E21" s="984"/>
      <c r="F21" s="985"/>
      <c r="G21" s="1040"/>
      <c r="H21" s="1041"/>
      <c r="I21" s="142" t="s">
        <v>149</v>
      </c>
      <c r="J21" s="1056"/>
      <c r="K21" s="1057"/>
      <c r="L21" s="1057"/>
      <c r="M21" s="1057"/>
      <c r="N21" s="1057"/>
      <c r="O21" s="1057"/>
      <c r="P21" s="1057"/>
      <c r="Q21" s="1057"/>
      <c r="R21" s="1057"/>
      <c r="S21" s="1058"/>
      <c r="T21" s="118" t="s">
        <v>227</v>
      </c>
    </row>
    <row r="22" spans="1:20" ht="21.75" customHeight="1">
      <c r="A22" s="1001" t="s">
        <v>223</v>
      </c>
      <c r="B22" s="984"/>
      <c r="C22" s="984"/>
      <c r="D22" s="984"/>
      <c r="E22" s="984"/>
      <c r="F22" s="985"/>
      <c r="G22" s="1040"/>
      <c r="H22" s="1041"/>
      <c r="I22" s="142" t="s">
        <v>149</v>
      </c>
      <c r="J22" s="1056"/>
      <c r="K22" s="1057"/>
      <c r="L22" s="1057"/>
      <c r="M22" s="1057"/>
      <c r="N22" s="1057"/>
      <c r="O22" s="1057"/>
      <c r="P22" s="1057"/>
      <c r="Q22" s="1057"/>
      <c r="R22" s="1057"/>
      <c r="S22" s="1058"/>
      <c r="T22" s="118" t="s">
        <v>226</v>
      </c>
    </row>
    <row r="23" spans="1:19" ht="21.75" customHeight="1" thickBot="1">
      <c r="A23" s="992"/>
      <c r="B23" s="993"/>
      <c r="C23" s="993"/>
      <c r="D23" s="993"/>
      <c r="E23" s="993"/>
      <c r="F23" s="994"/>
      <c r="G23" s="430"/>
      <c r="H23" s="431"/>
      <c r="I23" s="402" t="s">
        <v>25</v>
      </c>
      <c r="J23" s="1071"/>
      <c r="K23" s="1072"/>
      <c r="L23" s="1072"/>
      <c r="M23" s="1072"/>
      <c r="N23" s="1072"/>
      <c r="O23" s="1072"/>
      <c r="P23" s="1072"/>
      <c r="Q23" s="1072"/>
      <c r="R23" s="1072"/>
      <c r="S23" s="1073"/>
    </row>
    <row r="24" spans="1:19" ht="21.75" customHeight="1" thickBot="1">
      <c r="A24" s="1030" t="s">
        <v>154</v>
      </c>
      <c r="B24" s="1031"/>
      <c r="C24" s="1031"/>
      <c r="D24" s="1031"/>
      <c r="E24" s="1031"/>
      <c r="F24" s="1065"/>
      <c r="G24" s="1042">
        <f>SUM(G17:H22)</f>
        <v>0</v>
      </c>
      <c r="H24" s="1043"/>
      <c r="I24" s="405" t="s">
        <v>149</v>
      </c>
      <c r="J24" s="1059"/>
      <c r="K24" s="1060"/>
      <c r="L24" s="1060"/>
      <c r="M24" s="1060"/>
      <c r="N24" s="1060"/>
      <c r="O24" s="1060"/>
      <c r="P24" s="1060"/>
      <c r="Q24" s="1060"/>
      <c r="R24" s="1060"/>
      <c r="S24" s="1061"/>
    </row>
    <row r="25" spans="1:13" ht="8.2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ht="15.75">
      <c r="A26" s="987" t="s">
        <v>155</v>
      </c>
      <c r="B26" s="987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9" ht="14.25">
      <c r="A27" s="1003" t="s">
        <v>147</v>
      </c>
      <c r="B27" s="1003"/>
      <c r="C27" s="1003"/>
      <c r="D27" s="1003"/>
      <c r="E27" s="957" t="s">
        <v>160</v>
      </c>
      <c r="F27" s="958"/>
      <c r="G27" s="959"/>
      <c r="H27" s="1002" t="s">
        <v>204</v>
      </c>
      <c r="I27" s="1002"/>
      <c r="J27" s="1008" t="s">
        <v>160</v>
      </c>
      <c r="K27" s="1009"/>
      <c r="L27" s="1010"/>
      <c r="M27" s="1008" t="s">
        <v>368</v>
      </c>
      <c r="N27" s="1009"/>
      <c r="O27" s="1009"/>
      <c r="P27" s="1009"/>
      <c r="Q27" s="1009"/>
      <c r="R27" s="1009"/>
      <c r="S27" s="1010"/>
    </row>
    <row r="28" spans="1:21" ht="18.75" customHeight="1">
      <c r="A28" s="992" t="s">
        <v>161</v>
      </c>
      <c r="B28" s="993"/>
      <c r="C28" s="993"/>
      <c r="D28" s="994"/>
      <c r="E28" s="1020">
        <f>SUM(J28:K31)</f>
        <v>0</v>
      </c>
      <c r="F28" s="1032"/>
      <c r="G28" s="979" t="s">
        <v>149</v>
      </c>
      <c r="H28" s="989" t="s">
        <v>396</v>
      </c>
      <c r="I28" s="979"/>
      <c r="J28" s="1004">
        <f>M28*O28*Q28</f>
        <v>0</v>
      </c>
      <c r="K28" s="1005"/>
      <c r="L28" s="130" t="s">
        <v>149</v>
      </c>
      <c r="M28" s="403"/>
      <c r="N28" s="134" t="s">
        <v>21</v>
      </c>
      <c r="O28" s="248"/>
      <c r="P28" s="134" t="s">
        <v>203</v>
      </c>
      <c r="Q28" s="247"/>
      <c r="R28" s="324" t="s">
        <v>26</v>
      </c>
      <c r="S28" s="146"/>
      <c r="U28" s="118" t="s">
        <v>374</v>
      </c>
    </row>
    <row r="29" spans="1:21" ht="18.75" customHeight="1">
      <c r="A29" s="995"/>
      <c r="B29" s="996"/>
      <c r="C29" s="996"/>
      <c r="D29" s="997"/>
      <c r="E29" s="1033"/>
      <c r="F29" s="1034"/>
      <c r="G29" s="988"/>
      <c r="H29" s="990"/>
      <c r="I29" s="988"/>
      <c r="J29" s="1004">
        <f aca="true" t="shared" si="0" ref="J29:J38">M29*O29*Q29</f>
        <v>0</v>
      </c>
      <c r="K29" s="1005"/>
      <c r="L29" s="130" t="s">
        <v>149</v>
      </c>
      <c r="M29" s="403"/>
      <c r="N29" s="134" t="s">
        <v>21</v>
      </c>
      <c r="O29" s="248"/>
      <c r="P29" s="134" t="s">
        <v>203</v>
      </c>
      <c r="Q29" s="247"/>
      <c r="R29" s="324" t="s">
        <v>26</v>
      </c>
      <c r="S29" s="146"/>
      <c r="U29" s="118" t="s">
        <v>375</v>
      </c>
    </row>
    <row r="30" spans="1:19" ht="18.75" customHeight="1">
      <c r="A30" s="995"/>
      <c r="B30" s="996"/>
      <c r="C30" s="996"/>
      <c r="D30" s="997"/>
      <c r="E30" s="1033"/>
      <c r="F30" s="1034"/>
      <c r="G30" s="988"/>
      <c r="H30" s="990"/>
      <c r="I30" s="988"/>
      <c r="J30" s="1004">
        <f t="shared" si="0"/>
        <v>0</v>
      </c>
      <c r="K30" s="1005"/>
      <c r="L30" s="130" t="s">
        <v>149</v>
      </c>
      <c r="M30" s="403"/>
      <c r="N30" s="134" t="s">
        <v>21</v>
      </c>
      <c r="O30" s="248"/>
      <c r="P30" s="134" t="s">
        <v>203</v>
      </c>
      <c r="Q30" s="247"/>
      <c r="R30" s="324" t="s">
        <v>26</v>
      </c>
      <c r="S30" s="146"/>
    </row>
    <row r="31" spans="1:21" ht="18.75" customHeight="1">
      <c r="A31" s="998"/>
      <c r="B31" s="999"/>
      <c r="C31" s="999"/>
      <c r="D31" s="1000"/>
      <c r="E31" s="1035"/>
      <c r="F31" s="1036"/>
      <c r="G31" s="980"/>
      <c r="H31" s="991"/>
      <c r="I31" s="980"/>
      <c r="J31" s="1079"/>
      <c r="K31" s="1080"/>
      <c r="L31" s="130" t="s">
        <v>149</v>
      </c>
      <c r="M31" s="1084"/>
      <c r="N31" s="1085"/>
      <c r="O31" s="1085"/>
      <c r="P31" s="1085"/>
      <c r="Q31" s="1085"/>
      <c r="R31" s="1085"/>
      <c r="S31" s="1086"/>
      <c r="U31" s="432" t="s">
        <v>395</v>
      </c>
    </row>
    <row r="32" spans="1:21" ht="18.75" customHeight="1">
      <c r="A32" s="992" t="s">
        <v>162</v>
      </c>
      <c r="B32" s="993"/>
      <c r="C32" s="993"/>
      <c r="D32" s="994"/>
      <c r="E32" s="1020">
        <f>SUM(J32:K39)</f>
        <v>0</v>
      </c>
      <c r="F32" s="1032"/>
      <c r="G32" s="979" t="s">
        <v>149</v>
      </c>
      <c r="H32" s="989" t="s">
        <v>205</v>
      </c>
      <c r="I32" s="979"/>
      <c r="J32" s="1004">
        <f>M32*O32</f>
        <v>0</v>
      </c>
      <c r="K32" s="1005"/>
      <c r="L32" s="130" t="s">
        <v>149</v>
      </c>
      <c r="M32" s="403"/>
      <c r="N32" s="134" t="s">
        <v>21</v>
      </c>
      <c r="O32" s="248"/>
      <c r="P32" s="134" t="s">
        <v>13</v>
      </c>
      <c r="Q32" s="1044"/>
      <c r="R32" s="1044"/>
      <c r="S32" s="1045"/>
      <c r="U32" s="118" t="s">
        <v>370</v>
      </c>
    </row>
    <row r="33" spans="1:21" ht="18.75" customHeight="1">
      <c r="A33" s="995"/>
      <c r="B33" s="996"/>
      <c r="C33" s="996"/>
      <c r="D33" s="997"/>
      <c r="E33" s="1033"/>
      <c r="F33" s="1034"/>
      <c r="G33" s="988"/>
      <c r="H33" s="990"/>
      <c r="I33" s="988"/>
      <c r="J33" s="1004">
        <f>M33*O33</f>
        <v>0</v>
      </c>
      <c r="K33" s="1005"/>
      <c r="L33" s="130" t="s">
        <v>149</v>
      </c>
      <c r="M33" s="403"/>
      <c r="N33" s="134" t="s">
        <v>21</v>
      </c>
      <c r="O33" s="248"/>
      <c r="P33" s="134" t="s">
        <v>13</v>
      </c>
      <c r="Q33" s="1044"/>
      <c r="R33" s="1044"/>
      <c r="S33" s="1045"/>
      <c r="U33" s="118" t="s">
        <v>372</v>
      </c>
    </row>
    <row r="34" spans="1:21" ht="18.75" customHeight="1">
      <c r="A34" s="995"/>
      <c r="B34" s="996"/>
      <c r="C34" s="996"/>
      <c r="D34" s="997"/>
      <c r="E34" s="1033"/>
      <c r="F34" s="1034"/>
      <c r="G34" s="988"/>
      <c r="H34" s="144"/>
      <c r="I34" s="164"/>
      <c r="J34" s="1004">
        <f>M34*O34</f>
        <v>0</v>
      </c>
      <c r="K34" s="1005"/>
      <c r="L34" s="130" t="s">
        <v>149</v>
      </c>
      <c r="M34" s="403"/>
      <c r="N34" s="134" t="s">
        <v>21</v>
      </c>
      <c r="O34" s="248"/>
      <c r="P34" s="134" t="s">
        <v>13</v>
      </c>
      <c r="Q34" s="1044"/>
      <c r="R34" s="1044"/>
      <c r="S34" s="1045"/>
      <c r="U34" s="118" t="s">
        <v>376</v>
      </c>
    </row>
    <row r="35" spans="1:21" ht="18.75" customHeight="1">
      <c r="A35" s="995"/>
      <c r="B35" s="996"/>
      <c r="C35" s="996"/>
      <c r="D35" s="997"/>
      <c r="E35" s="1033"/>
      <c r="F35" s="1034"/>
      <c r="G35" s="988"/>
      <c r="H35" s="329">
        <f>SUM(J32:K35)</f>
        <v>0</v>
      </c>
      <c r="I35" s="145" t="s">
        <v>25</v>
      </c>
      <c r="J35" s="1079"/>
      <c r="K35" s="1080"/>
      <c r="L35" s="130" t="s">
        <v>149</v>
      </c>
      <c r="M35" s="1081"/>
      <c r="N35" s="1082"/>
      <c r="O35" s="1082"/>
      <c r="P35" s="1082"/>
      <c r="Q35" s="1082"/>
      <c r="R35" s="1082"/>
      <c r="S35" s="1083"/>
      <c r="U35" s="432" t="s">
        <v>395</v>
      </c>
    </row>
    <row r="36" spans="1:21" ht="18.75" customHeight="1">
      <c r="A36" s="995"/>
      <c r="B36" s="996"/>
      <c r="C36" s="996"/>
      <c r="D36" s="997"/>
      <c r="E36" s="1033"/>
      <c r="F36" s="1034"/>
      <c r="G36" s="988"/>
      <c r="H36" s="989" t="s">
        <v>206</v>
      </c>
      <c r="I36" s="979"/>
      <c r="J36" s="1004">
        <f t="shared" si="0"/>
        <v>0</v>
      </c>
      <c r="K36" s="1005"/>
      <c r="L36" s="130" t="s">
        <v>149</v>
      </c>
      <c r="M36" s="403"/>
      <c r="N36" s="134" t="s">
        <v>21</v>
      </c>
      <c r="O36" s="248"/>
      <c r="P36" s="134" t="s">
        <v>203</v>
      </c>
      <c r="Q36" s="247"/>
      <c r="R36" s="324" t="s">
        <v>105</v>
      </c>
      <c r="S36" s="330"/>
      <c r="U36" s="118" t="s">
        <v>371</v>
      </c>
    </row>
    <row r="37" spans="1:21" ht="18.75" customHeight="1">
      <c r="A37" s="995"/>
      <c r="B37" s="996"/>
      <c r="C37" s="996"/>
      <c r="D37" s="997"/>
      <c r="E37" s="1033"/>
      <c r="F37" s="1034"/>
      <c r="G37" s="988"/>
      <c r="H37" s="990"/>
      <c r="I37" s="988"/>
      <c r="J37" s="1004">
        <f t="shared" si="0"/>
        <v>0</v>
      </c>
      <c r="K37" s="1005"/>
      <c r="L37" s="130" t="s">
        <v>149</v>
      </c>
      <c r="M37" s="403"/>
      <c r="N37" s="134" t="s">
        <v>21</v>
      </c>
      <c r="O37" s="248"/>
      <c r="P37" s="134" t="s">
        <v>203</v>
      </c>
      <c r="Q37" s="247"/>
      <c r="R37" s="324" t="s">
        <v>105</v>
      </c>
      <c r="S37" s="146"/>
      <c r="U37" s="118" t="s">
        <v>373</v>
      </c>
    </row>
    <row r="38" spans="1:19" ht="18.75" customHeight="1">
      <c r="A38" s="995"/>
      <c r="B38" s="996"/>
      <c r="C38" s="996"/>
      <c r="D38" s="997"/>
      <c r="E38" s="1033"/>
      <c r="F38" s="1034"/>
      <c r="G38" s="988"/>
      <c r="H38" s="144"/>
      <c r="I38" s="164"/>
      <c r="J38" s="1004">
        <f t="shared" si="0"/>
        <v>0</v>
      </c>
      <c r="K38" s="1005"/>
      <c r="L38" s="130" t="s">
        <v>149</v>
      </c>
      <c r="M38" s="403"/>
      <c r="N38" s="134" t="s">
        <v>21</v>
      </c>
      <c r="O38" s="248"/>
      <c r="P38" s="134" t="s">
        <v>203</v>
      </c>
      <c r="Q38" s="247"/>
      <c r="R38" s="324" t="s">
        <v>105</v>
      </c>
      <c r="S38" s="146"/>
    </row>
    <row r="39" spans="1:21" ht="18.75" customHeight="1">
      <c r="A39" s="998"/>
      <c r="B39" s="999"/>
      <c r="C39" s="999"/>
      <c r="D39" s="1000"/>
      <c r="E39" s="1035"/>
      <c r="F39" s="1036"/>
      <c r="G39" s="980"/>
      <c r="H39" s="331">
        <f>SUM(J36:K39)</f>
        <v>0</v>
      </c>
      <c r="I39" s="145" t="s">
        <v>25</v>
      </c>
      <c r="J39" s="1079"/>
      <c r="K39" s="1080"/>
      <c r="L39" s="130" t="s">
        <v>149</v>
      </c>
      <c r="M39" s="1081"/>
      <c r="N39" s="1082"/>
      <c r="O39" s="1082"/>
      <c r="P39" s="1082"/>
      <c r="Q39" s="1082"/>
      <c r="R39" s="1082"/>
      <c r="S39" s="1083"/>
      <c r="U39" s="432" t="s">
        <v>395</v>
      </c>
    </row>
    <row r="40" spans="1:21" ht="18.75" customHeight="1">
      <c r="A40" s="974" t="s">
        <v>163</v>
      </c>
      <c r="B40" s="974"/>
      <c r="C40" s="974"/>
      <c r="D40" s="974"/>
      <c r="E40" s="1020">
        <f>SUM(J40:K46)</f>
        <v>0</v>
      </c>
      <c r="F40" s="1032"/>
      <c r="G40" s="979" t="s">
        <v>149</v>
      </c>
      <c r="H40" s="1002" t="s">
        <v>207</v>
      </c>
      <c r="I40" s="1002"/>
      <c r="J40" s="971"/>
      <c r="K40" s="972"/>
      <c r="L40" s="130" t="s">
        <v>149</v>
      </c>
      <c r="M40" s="1050"/>
      <c r="N40" s="1048"/>
      <c r="O40" s="1048"/>
      <c r="P40" s="1048"/>
      <c r="Q40" s="1048"/>
      <c r="R40" s="1048"/>
      <c r="S40" s="1049"/>
      <c r="U40" s="118" t="s">
        <v>377</v>
      </c>
    </row>
    <row r="41" spans="1:21" ht="18.75" customHeight="1">
      <c r="A41" s="974"/>
      <c r="B41" s="974"/>
      <c r="C41" s="974"/>
      <c r="D41" s="974"/>
      <c r="E41" s="1033"/>
      <c r="F41" s="1034"/>
      <c r="G41" s="988"/>
      <c r="H41" s="1002" t="s">
        <v>210</v>
      </c>
      <c r="I41" s="1002"/>
      <c r="J41" s="971"/>
      <c r="K41" s="972"/>
      <c r="L41" s="130" t="s">
        <v>149</v>
      </c>
      <c r="M41" s="1047"/>
      <c r="N41" s="1048"/>
      <c r="O41" s="1048"/>
      <c r="P41" s="1048"/>
      <c r="Q41" s="1048"/>
      <c r="R41" s="1048"/>
      <c r="S41" s="1049"/>
      <c r="U41" s="118" t="s">
        <v>378</v>
      </c>
    </row>
    <row r="42" spans="1:19" ht="18.75" customHeight="1">
      <c r="A42" s="974"/>
      <c r="B42" s="974"/>
      <c r="C42" s="974"/>
      <c r="D42" s="974"/>
      <c r="E42" s="1033"/>
      <c r="F42" s="1034"/>
      <c r="G42" s="988"/>
      <c r="H42" s="1002" t="s">
        <v>208</v>
      </c>
      <c r="I42" s="1002"/>
      <c r="J42" s="971"/>
      <c r="K42" s="972"/>
      <c r="L42" s="130" t="s">
        <v>149</v>
      </c>
      <c r="M42" s="1047"/>
      <c r="N42" s="1048"/>
      <c r="O42" s="1048"/>
      <c r="P42" s="1048"/>
      <c r="Q42" s="1048"/>
      <c r="R42" s="1048"/>
      <c r="S42" s="1049"/>
    </row>
    <row r="43" spans="1:19" ht="18.75" customHeight="1">
      <c r="A43" s="974"/>
      <c r="B43" s="974"/>
      <c r="C43" s="974"/>
      <c r="D43" s="974"/>
      <c r="E43" s="1033"/>
      <c r="F43" s="1034"/>
      <c r="G43" s="988"/>
      <c r="H43" s="1002" t="s">
        <v>209</v>
      </c>
      <c r="I43" s="1002"/>
      <c r="J43" s="971"/>
      <c r="K43" s="972"/>
      <c r="L43" s="130" t="s">
        <v>149</v>
      </c>
      <c r="M43" s="1047"/>
      <c r="N43" s="1048"/>
      <c r="O43" s="1048"/>
      <c r="P43" s="1048"/>
      <c r="Q43" s="1048"/>
      <c r="R43" s="1048"/>
      <c r="S43" s="1049"/>
    </row>
    <row r="44" spans="1:19" ht="18.75" customHeight="1">
      <c r="A44" s="974"/>
      <c r="B44" s="974"/>
      <c r="C44" s="974"/>
      <c r="D44" s="974"/>
      <c r="E44" s="1033"/>
      <c r="F44" s="1034"/>
      <c r="G44" s="988"/>
      <c r="H44" s="1002" t="s">
        <v>211</v>
      </c>
      <c r="I44" s="1002"/>
      <c r="J44" s="971"/>
      <c r="K44" s="972"/>
      <c r="L44" s="130" t="s">
        <v>149</v>
      </c>
      <c r="M44" s="1047"/>
      <c r="N44" s="1048"/>
      <c r="O44" s="1048"/>
      <c r="P44" s="1048"/>
      <c r="Q44" s="1048"/>
      <c r="R44" s="1048"/>
      <c r="S44" s="1049"/>
    </row>
    <row r="45" spans="1:19" ht="18.75" customHeight="1">
      <c r="A45" s="974"/>
      <c r="B45" s="974"/>
      <c r="C45" s="974"/>
      <c r="D45" s="974"/>
      <c r="E45" s="1033"/>
      <c r="F45" s="1034"/>
      <c r="G45" s="988"/>
      <c r="H45" s="1002" t="s">
        <v>212</v>
      </c>
      <c r="I45" s="1002"/>
      <c r="J45" s="971"/>
      <c r="K45" s="972"/>
      <c r="L45" s="130" t="s">
        <v>149</v>
      </c>
      <c r="M45" s="1047"/>
      <c r="N45" s="1048"/>
      <c r="O45" s="1048"/>
      <c r="P45" s="1048"/>
      <c r="Q45" s="1048"/>
      <c r="R45" s="1048"/>
      <c r="S45" s="1049"/>
    </row>
    <row r="46" spans="1:19" ht="18.75" customHeight="1">
      <c r="A46" s="974"/>
      <c r="B46" s="974"/>
      <c r="C46" s="974"/>
      <c r="D46" s="974"/>
      <c r="E46" s="1035"/>
      <c r="F46" s="1036"/>
      <c r="G46" s="980"/>
      <c r="H46" s="1002" t="s">
        <v>213</v>
      </c>
      <c r="I46" s="1002"/>
      <c r="J46" s="971"/>
      <c r="K46" s="972"/>
      <c r="L46" s="130" t="s">
        <v>149</v>
      </c>
      <c r="M46" s="1047"/>
      <c r="N46" s="1048"/>
      <c r="O46" s="1048"/>
      <c r="P46" s="1048"/>
      <c r="Q46" s="1048"/>
      <c r="R46" s="1048"/>
      <c r="S46" s="1049"/>
    </row>
    <row r="47" spans="1:19" ht="18.75" customHeight="1">
      <c r="A47" s="989" t="s">
        <v>164</v>
      </c>
      <c r="B47" s="1066"/>
      <c r="C47" s="1066"/>
      <c r="D47" s="979"/>
      <c r="E47" s="1020">
        <f>SUM(J47:K49)</f>
        <v>0</v>
      </c>
      <c r="F47" s="1032"/>
      <c r="G47" s="979" t="s">
        <v>149</v>
      </c>
      <c r="H47" s="1002" t="s">
        <v>214</v>
      </c>
      <c r="I47" s="1002"/>
      <c r="J47" s="971"/>
      <c r="K47" s="972"/>
      <c r="L47" s="130" t="s">
        <v>149</v>
      </c>
      <c r="M47" s="1047"/>
      <c r="N47" s="1048"/>
      <c r="O47" s="1048"/>
      <c r="P47" s="1048"/>
      <c r="Q47" s="1048"/>
      <c r="R47" s="1048"/>
      <c r="S47" s="1049"/>
    </row>
    <row r="48" spans="1:19" ht="18.75" customHeight="1">
      <c r="A48" s="990"/>
      <c r="B48" s="1067"/>
      <c r="C48" s="1067"/>
      <c r="D48" s="988"/>
      <c r="E48" s="1033"/>
      <c r="F48" s="1034"/>
      <c r="G48" s="988"/>
      <c r="H48" s="1002" t="s">
        <v>215</v>
      </c>
      <c r="I48" s="1002"/>
      <c r="J48" s="971"/>
      <c r="K48" s="972"/>
      <c r="L48" s="130" t="s">
        <v>149</v>
      </c>
      <c r="M48" s="1047"/>
      <c r="N48" s="1048"/>
      <c r="O48" s="1048"/>
      <c r="P48" s="1048"/>
      <c r="Q48" s="1048"/>
      <c r="R48" s="1048"/>
      <c r="S48" s="1049"/>
    </row>
    <row r="49" spans="1:19" ht="18.75" customHeight="1">
      <c r="A49" s="991"/>
      <c r="B49" s="1068"/>
      <c r="C49" s="1068"/>
      <c r="D49" s="980"/>
      <c r="E49" s="1035"/>
      <c r="F49" s="1036"/>
      <c r="G49" s="980"/>
      <c r="H49" s="1028" t="s">
        <v>392</v>
      </c>
      <c r="I49" s="1025"/>
      <c r="J49" s="971"/>
      <c r="K49" s="972"/>
      <c r="L49" s="130" t="s">
        <v>149</v>
      </c>
      <c r="M49" s="1047"/>
      <c r="N49" s="1048"/>
      <c r="O49" s="1048"/>
      <c r="P49" s="1048"/>
      <c r="Q49" s="1048"/>
      <c r="R49" s="1048"/>
      <c r="S49" s="1049"/>
    </row>
    <row r="50" spans="1:19" ht="18.75" customHeight="1">
      <c r="A50" s="1002" t="s">
        <v>221</v>
      </c>
      <c r="B50" s="1002"/>
      <c r="C50" s="1002"/>
      <c r="D50" s="1002"/>
      <c r="E50" s="1011">
        <f>J50</f>
        <v>0</v>
      </c>
      <c r="F50" s="1011"/>
      <c r="G50" s="130" t="s">
        <v>149</v>
      </c>
      <c r="H50" s="1028" t="s">
        <v>221</v>
      </c>
      <c r="I50" s="1029"/>
      <c r="J50" s="971"/>
      <c r="K50" s="972"/>
      <c r="L50" s="130" t="s">
        <v>149</v>
      </c>
      <c r="M50" s="1047"/>
      <c r="N50" s="1048"/>
      <c r="O50" s="1048"/>
      <c r="P50" s="1048"/>
      <c r="Q50" s="1048"/>
      <c r="R50" s="1048"/>
      <c r="S50" s="1049"/>
    </row>
    <row r="51" spans="1:21" ht="18.75" customHeight="1">
      <c r="A51" s="1037" t="s">
        <v>156</v>
      </c>
      <c r="B51" s="1037"/>
      <c r="C51" s="1037"/>
      <c r="D51" s="1037"/>
      <c r="E51" s="1023">
        <f>J51</f>
        <v>0</v>
      </c>
      <c r="F51" s="1024"/>
      <c r="G51" s="433" t="s">
        <v>149</v>
      </c>
      <c r="H51" s="1037" t="s">
        <v>157</v>
      </c>
      <c r="I51" s="1037"/>
      <c r="J51" s="1026"/>
      <c r="K51" s="1027"/>
      <c r="L51" s="433" t="s">
        <v>149</v>
      </c>
      <c r="M51" s="1076"/>
      <c r="N51" s="1077"/>
      <c r="O51" s="1077"/>
      <c r="P51" s="1077"/>
      <c r="Q51" s="1077"/>
      <c r="R51" s="1077"/>
      <c r="S51" s="1078"/>
      <c r="U51" s="118" t="s">
        <v>397</v>
      </c>
    </row>
    <row r="52" spans="1:19" ht="18.75" customHeight="1">
      <c r="A52" s="974" t="s">
        <v>158</v>
      </c>
      <c r="B52" s="974"/>
      <c r="C52" s="974"/>
      <c r="D52" s="974"/>
      <c r="E52" s="1020">
        <f>SUM(J52:K53)</f>
        <v>0</v>
      </c>
      <c r="F52" s="1032"/>
      <c r="G52" s="1025" t="s">
        <v>149</v>
      </c>
      <c r="H52" s="1002" t="s">
        <v>216</v>
      </c>
      <c r="I52" s="1002"/>
      <c r="J52" s="971"/>
      <c r="K52" s="972"/>
      <c r="L52" s="130" t="s">
        <v>149</v>
      </c>
      <c r="M52" s="1047"/>
      <c r="N52" s="1048"/>
      <c r="O52" s="1048"/>
      <c r="P52" s="1048"/>
      <c r="Q52" s="1048"/>
      <c r="R52" s="1048"/>
      <c r="S52" s="1049"/>
    </row>
    <row r="53" spans="1:19" ht="18.75" customHeight="1">
      <c r="A53" s="974"/>
      <c r="B53" s="974"/>
      <c r="C53" s="974"/>
      <c r="D53" s="974"/>
      <c r="E53" s="1035"/>
      <c r="F53" s="1036"/>
      <c r="G53" s="1025"/>
      <c r="H53" s="1002"/>
      <c r="I53" s="1002"/>
      <c r="J53" s="971"/>
      <c r="K53" s="972"/>
      <c r="L53" s="130"/>
      <c r="M53" s="1047"/>
      <c r="N53" s="1048"/>
      <c r="O53" s="1048"/>
      <c r="P53" s="1048"/>
      <c r="Q53" s="1048"/>
      <c r="R53" s="1048"/>
      <c r="S53" s="1049"/>
    </row>
    <row r="54" spans="1:19" ht="18.75" customHeight="1" thickBot="1">
      <c r="A54" s="1018" t="s">
        <v>222</v>
      </c>
      <c r="B54" s="1018"/>
      <c r="C54" s="1018"/>
      <c r="D54" s="1018"/>
      <c r="E54" s="1019">
        <f>J54</f>
        <v>0</v>
      </c>
      <c r="F54" s="1020"/>
      <c r="G54" s="395" t="s">
        <v>149</v>
      </c>
      <c r="H54" s="989"/>
      <c r="I54" s="979"/>
      <c r="J54" s="1021"/>
      <c r="K54" s="1022"/>
      <c r="L54" s="395" t="s">
        <v>149</v>
      </c>
      <c r="M54" s="1047"/>
      <c r="N54" s="1048"/>
      <c r="O54" s="1048"/>
      <c r="P54" s="1048"/>
      <c r="Q54" s="1048"/>
      <c r="R54" s="1048"/>
      <c r="S54" s="1049"/>
    </row>
    <row r="55" spans="1:19" ht="21.75" customHeight="1" thickBot="1">
      <c r="A55" s="1030" t="s">
        <v>154</v>
      </c>
      <c r="B55" s="1031"/>
      <c r="C55" s="1031"/>
      <c r="D55" s="1031"/>
      <c r="E55" s="1038">
        <f>SUM(E28:F54)</f>
        <v>0</v>
      </c>
      <c r="F55" s="1039"/>
      <c r="G55" s="404" t="s">
        <v>149</v>
      </c>
      <c r="H55" s="1074"/>
      <c r="I55" s="1031"/>
      <c r="J55" s="1031"/>
      <c r="K55" s="1031"/>
      <c r="L55" s="1031"/>
      <c r="M55" s="1031"/>
      <c r="N55" s="1031"/>
      <c r="O55" s="1031"/>
      <c r="P55" s="1031"/>
      <c r="Q55" s="1031"/>
      <c r="R55" s="1031"/>
      <c r="S55" s="1075"/>
    </row>
    <row r="56" ht="6" customHeight="1"/>
    <row r="57" spans="3:12" ht="15" thickBot="1">
      <c r="C57" s="150" t="s">
        <v>91</v>
      </c>
      <c r="D57" s="150"/>
      <c r="E57" s="150"/>
      <c r="F57" s="150"/>
      <c r="G57" s="150" t="s">
        <v>92</v>
      </c>
      <c r="H57" s="150"/>
      <c r="I57" s="150"/>
      <c r="J57" s="150" t="s">
        <v>167</v>
      </c>
      <c r="K57" s="150"/>
      <c r="L57" s="150"/>
    </row>
    <row r="58" spans="3:12" ht="20.25" customHeight="1" thickBot="1">
      <c r="C58" s="1012">
        <f>G24</f>
        <v>0</v>
      </c>
      <c r="D58" s="1013"/>
      <c r="E58" s="1014"/>
      <c r="F58" s="135" t="s">
        <v>165</v>
      </c>
      <c r="G58" s="1012">
        <f>E55</f>
        <v>0</v>
      </c>
      <c r="H58" s="1014"/>
      <c r="I58" s="135" t="s">
        <v>166</v>
      </c>
      <c r="J58" s="1015">
        <f>C58-G58</f>
        <v>0</v>
      </c>
      <c r="K58" s="1016"/>
      <c r="L58" s="1017"/>
    </row>
    <row r="59" ht="6.75" customHeight="1"/>
    <row r="60" spans="11:17" ht="22.5" customHeight="1">
      <c r="K60" s="148" t="s">
        <v>44</v>
      </c>
      <c r="L60" s="327"/>
      <c r="M60" s="148" t="s">
        <v>367</v>
      </c>
      <c r="N60" s="327"/>
      <c r="O60" s="148" t="s">
        <v>366</v>
      </c>
      <c r="P60" s="327"/>
      <c r="Q60" s="148" t="s">
        <v>26</v>
      </c>
    </row>
    <row r="61" spans="11:17" ht="23.25" customHeight="1">
      <c r="K61" s="1046" t="s">
        <v>168</v>
      </c>
      <c r="L61" s="1046"/>
      <c r="M61" s="1054"/>
      <c r="N61" s="1054"/>
      <c r="O61" s="1054"/>
      <c r="P61" s="1054"/>
      <c r="Q61" s="1054"/>
    </row>
  </sheetData>
  <sheetProtection/>
  <mergeCells count="138">
    <mergeCell ref="N1:O1"/>
    <mergeCell ref="Q1:R1"/>
    <mergeCell ref="A2:H2"/>
    <mergeCell ref="I2:S2"/>
    <mergeCell ref="G3:M3"/>
    <mergeCell ref="C4:N4"/>
    <mergeCell ref="C6:H6"/>
    <mergeCell ref="C11:P11"/>
    <mergeCell ref="C12:P12"/>
    <mergeCell ref="C13:P13"/>
    <mergeCell ref="A15:B15"/>
    <mergeCell ref="A16:F16"/>
    <mergeCell ref="G16:I16"/>
    <mergeCell ref="J16:S16"/>
    <mergeCell ref="B17:F17"/>
    <mergeCell ref="G17:H17"/>
    <mergeCell ref="J17:S17"/>
    <mergeCell ref="A18:D20"/>
    <mergeCell ref="E18:F18"/>
    <mergeCell ref="G18:H18"/>
    <mergeCell ref="J18:S18"/>
    <mergeCell ref="E19:F20"/>
    <mergeCell ref="G19:H20"/>
    <mergeCell ref="I19:I20"/>
    <mergeCell ref="O19:S19"/>
    <mergeCell ref="O20:S20"/>
    <mergeCell ref="B21:F21"/>
    <mergeCell ref="G21:H21"/>
    <mergeCell ref="J21:S21"/>
    <mergeCell ref="A22:F22"/>
    <mergeCell ref="G22:H22"/>
    <mergeCell ref="J22:S22"/>
    <mergeCell ref="A23:F23"/>
    <mergeCell ref="J23:S23"/>
    <mergeCell ref="A24:F24"/>
    <mergeCell ref="G24:H24"/>
    <mergeCell ref="J24:S24"/>
    <mergeCell ref="A26:B26"/>
    <mergeCell ref="A27:D27"/>
    <mergeCell ref="E27:G27"/>
    <mergeCell ref="H27:I27"/>
    <mergeCell ref="J27:L27"/>
    <mergeCell ref="M27:S27"/>
    <mergeCell ref="A28:D31"/>
    <mergeCell ref="E28:F31"/>
    <mergeCell ref="G28:G31"/>
    <mergeCell ref="H28:I31"/>
    <mergeCell ref="J28:K28"/>
    <mergeCell ref="J29:K29"/>
    <mergeCell ref="J30:K30"/>
    <mergeCell ref="J31:K31"/>
    <mergeCell ref="M31:S31"/>
    <mergeCell ref="A32:D39"/>
    <mergeCell ref="E32:F39"/>
    <mergeCell ref="G32:G39"/>
    <mergeCell ref="H32:I33"/>
    <mergeCell ref="J32:K32"/>
    <mergeCell ref="Q32:S32"/>
    <mergeCell ref="J33:K33"/>
    <mergeCell ref="Q33:S33"/>
    <mergeCell ref="J34:K34"/>
    <mergeCell ref="Q34:S34"/>
    <mergeCell ref="J35:K35"/>
    <mergeCell ref="M35:S35"/>
    <mergeCell ref="H36:I37"/>
    <mergeCell ref="J36:K36"/>
    <mergeCell ref="J37:K37"/>
    <mergeCell ref="J38:K38"/>
    <mergeCell ref="J39:K39"/>
    <mergeCell ref="M39:S39"/>
    <mergeCell ref="A40:D46"/>
    <mergeCell ref="E40:F46"/>
    <mergeCell ref="G40:G46"/>
    <mergeCell ref="H40:I40"/>
    <mergeCell ref="J40:K40"/>
    <mergeCell ref="M40:S40"/>
    <mergeCell ref="H41:I41"/>
    <mergeCell ref="J41:K41"/>
    <mergeCell ref="M41:S41"/>
    <mergeCell ref="H42:I42"/>
    <mergeCell ref="J47:K47"/>
    <mergeCell ref="M47:S47"/>
    <mergeCell ref="J42:K42"/>
    <mergeCell ref="M42:S42"/>
    <mergeCell ref="H43:I43"/>
    <mergeCell ref="J43:K43"/>
    <mergeCell ref="M43:S43"/>
    <mergeCell ref="H44:I44"/>
    <mergeCell ref="J44:K44"/>
    <mergeCell ref="M44:S44"/>
    <mergeCell ref="H45:I45"/>
    <mergeCell ref="J45:K45"/>
    <mergeCell ref="M45:S45"/>
    <mergeCell ref="H46:I46"/>
    <mergeCell ref="J46:K46"/>
    <mergeCell ref="M46:S46"/>
    <mergeCell ref="J48:K48"/>
    <mergeCell ref="M48:S48"/>
    <mergeCell ref="J49:K49"/>
    <mergeCell ref="M49:S49"/>
    <mergeCell ref="A50:D50"/>
    <mergeCell ref="E50:F50"/>
    <mergeCell ref="H50:I50"/>
    <mergeCell ref="J50:K50"/>
    <mergeCell ref="M50:S50"/>
    <mergeCell ref="H49:I49"/>
    <mergeCell ref="A47:D49"/>
    <mergeCell ref="E47:F49"/>
    <mergeCell ref="G47:G49"/>
    <mergeCell ref="A51:D51"/>
    <mergeCell ref="E51:F51"/>
    <mergeCell ref="H51:I51"/>
    <mergeCell ref="H48:I48"/>
    <mergeCell ref="H47:I47"/>
    <mergeCell ref="J51:K51"/>
    <mergeCell ref="M51:S51"/>
    <mergeCell ref="A52:D53"/>
    <mergeCell ref="E52:F53"/>
    <mergeCell ref="G52:G53"/>
    <mergeCell ref="H52:I52"/>
    <mergeCell ref="J52:K52"/>
    <mergeCell ref="M52:S52"/>
    <mergeCell ref="H53:I53"/>
    <mergeCell ref="J53:K53"/>
    <mergeCell ref="M53:S53"/>
    <mergeCell ref="A54:D54"/>
    <mergeCell ref="E54:F54"/>
    <mergeCell ref="H54:I54"/>
    <mergeCell ref="J54:K54"/>
    <mergeCell ref="M54:S54"/>
    <mergeCell ref="K61:L61"/>
    <mergeCell ref="M61:Q61"/>
    <mergeCell ref="A55:D55"/>
    <mergeCell ref="E55:F55"/>
    <mergeCell ref="H55:S55"/>
    <mergeCell ref="C58:E58"/>
    <mergeCell ref="G58:H58"/>
    <mergeCell ref="J58:L58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Q32"/>
  <sheetViews>
    <sheetView view="pageBreakPreview" zoomScale="60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K12" sqref="K12"/>
    </sheetView>
  </sheetViews>
  <sheetFormatPr defaultColWidth="9.00390625" defaultRowHeight="12.75"/>
  <cols>
    <col min="1" max="1" width="4.375" style="1" customWidth="1"/>
    <col min="2" max="2" width="23.50390625" style="350" customWidth="1"/>
    <col min="3" max="3" width="17.875" style="470" customWidth="1"/>
    <col min="4" max="4" width="7.875" style="354" customWidth="1"/>
    <col min="5" max="5" width="3.375" style="1" customWidth="1"/>
    <col min="6" max="6" width="7.875" style="354" customWidth="1"/>
    <col min="7" max="7" width="3.375" style="1" customWidth="1"/>
    <col min="8" max="10" width="7.50390625" style="5" customWidth="1"/>
    <col min="11" max="11" width="7.50390625" style="357" customWidth="1"/>
    <col min="12" max="12" width="8.125" style="5" customWidth="1"/>
    <col min="13" max="13" width="26.50390625" style="351" customWidth="1"/>
    <col min="14" max="14" width="31.00390625" style="351" customWidth="1"/>
    <col min="15" max="15" width="25.50390625" style="351" customWidth="1"/>
  </cols>
  <sheetData>
    <row r="1" ht="18.75" customHeight="1" hidden="1"/>
    <row r="2" spans="1:15" ht="25.5" customHeight="1">
      <c r="A2" s="349"/>
      <c r="B2" s="350" t="s">
        <v>66</v>
      </c>
      <c r="O2" s="387" t="s">
        <v>67</v>
      </c>
    </row>
    <row r="3" spans="1:2" ht="20.25" customHeight="1">
      <c r="A3" s="349">
        <v>1</v>
      </c>
      <c r="B3" s="350" t="s">
        <v>37</v>
      </c>
    </row>
    <row r="4" spans="1:15" ht="16.5" customHeight="1">
      <c r="A4" s="450"/>
      <c r="B4" s="475"/>
      <c r="C4" s="471"/>
      <c r="D4" s="451"/>
      <c r="E4" s="440"/>
      <c r="F4" s="451"/>
      <c r="G4" s="440"/>
      <c r="H4" s="721" t="s">
        <v>188</v>
      </c>
      <c r="I4" s="722"/>
      <c r="J4" s="722"/>
      <c r="K4" s="722"/>
      <c r="L4" s="723"/>
      <c r="M4" s="452"/>
      <c r="N4" s="453"/>
      <c r="O4" s="454"/>
    </row>
    <row r="5" spans="1:15" ht="24" customHeight="1" thickBot="1">
      <c r="A5" s="455" t="s">
        <v>82</v>
      </c>
      <c r="B5" s="476" t="s">
        <v>38</v>
      </c>
      <c r="C5" s="718" t="s">
        <v>106</v>
      </c>
      <c r="D5" s="719"/>
      <c r="E5" s="719"/>
      <c r="F5" s="719"/>
      <c r="G5" s="720"/>
      <c r="H5" s="303" t="s">
        <v>9</v>
      </c>
      <c r="I5" s="479" t="s">
        <v>384</v>
      </c>
      <c r="J5" s="480" t="s">
        <v>385</v>
      </c>
      <c r="K5" s="358" t="s">
        <v>386</v>
      </c>
      <c r="L5" s="356" t="s">
        <v>11</v>
      </c>
      <c r="M5" s="352" t="s">
        <v>382</v>
      </c>
      <c r="N5" s="353" t="s">
        <v>39</v>
      </c>
      <c r="O5" s="456" t="s">
        <v>40</v>
      </c>
    </row>
    <row r="6" spans="1:15" ht="49.5" customHeight="1">
      <c r="A6" s="457">
        <v>1</v>
      </c>
      <c r="B6" s="477">
        <f>'⑦事業精算 (1)'!$C$4</f>
        <v>0</v>
      </c>
      <c r="C6" s="472">
        <f>'⑦事業精算 (1)'!$C$6</f>
        <v>0</v>
      </c>
      <c r="D6" s="371">
        <f>'⑦事業精算 (1)'!$J$6</f>
        <v>0</v>
      </c>
      <c r="E6" s="372" t="s">
        <v>105</v>
      </c>
      <c r="F6" s="371">
        <f>'⑦事業精算 (1)'!$L$6</f>
        <v>0</v>
      </c>
      <c r="G6" s="373" t="s">
        <v>26</v>
      </c>
      <c r="H6" s="374">
        <f>'⑦事業精算 (1)'!$F$8</f>
        <v>0</v>
      </c>
      <c r="I6" s="375">
        <f>'⑦事業精算 (1)'!$F$9</f>
        <v>0</v>
      </c>
      <c r="J6" s="376">
        <f>'⑦事業精算 (1)'!$I$9</f>
        <v>0</v>
      </c>
      <c r="K6" s="377">
        <f>I6+J6</f>
        <v>0</v>
      </c>
      <c r="L6" s="374">
        <f>H6+K6</f>
        <v>0</v>
      </c>
      <c r="M6" s="378">
        <f>'⑦事業精算 (1)'!$C$11</f>
        <v>0</v>
      </c>
      <c r="N6" s="379">
        <f>'⑦事業精算 (1)'!$C$12</f>
        <v>0</v>
      </c>
      <c r="O6" s="458">
        <f>'⑦事業精算 (1)'!$C$13</f>
        <v>0</v>
      </c>
    </row>
    <row r="7" spans="1:17" ht="49.5" customHeight="1">
      <c r="A7" s="380">
        <v>2</v>
      </c>
      <c r="B7" s="478">
        <f>'事業精算 (2)'!$C$4</f>
        <v>0</v>
      </c>
      <c r="C7" s="473">
        <f>'事業精算 (2)'!$C$6</f>
        <v>0</v>
      </c>
      <c r="D7" s="381">
        <f>'事業精算 (2)'!$J$6</f>
        <v>0</v>
      </c>
      <c r="E7" s="382" t="s">
        <v>340</v>
      </c>
      <c r="F7" s="381">
        <f>'事業精算 (2)'!$L$6</f>
        <v>0</v>
      </c>
      <c r="G7" s="383" t="s">
        <v>341</v>
      </c>
      <c r="H7" s="255">
        <f>'事業精算 (2)'!$F$8</f>
        <v>0</v>
      </c>
      <c r="I7" s="256">
        <f>'事業精算 (2)'!$F$9</f>
        <v>0</v>
      </c>
      <c r="J7" s="257">
        <f>'事業精算 (2)'!$I$9</f>
        <v>0</v>
      </c>
      <c r="K7" s="359">
        <f aca="true" t="shared" si="0" ref="K7:K13">I7+J7</f>
        <v>0</v>
      </c>
      <c r="L7" s="255">
        <f aca="true" t="shared" si="1" ref="L7:L13">H7+K7</f>
        <v>0</v>
      </c>
      <c r="M7" s="384">
        <f>'事業精算 (2)'!$C$11</f>
        <v>0</v>
      </c>
      <c r="N7" s="385">
        <f>'事業精算 (2)'!$C$12</f>
        <v>0</v>
      </c>
      <c r="O7" s="386">
        <f>'事業精算 (2)'!$C$13</f>
        <v>0</v>
      </c>
      <c r="Q7" t="s">
        <v>257</v>
      </c>
    </row>
    <row r="8" spans="1:15" ht="49.5" customHeight="1">
      <c r="A8" s="380">
        <v>3</v>
      </c>
      <c r="B8" s="478">
        <f>'事業精算 (3)'!$C$4</f>
        <v>0</v>
      </c>
      <c r="C8" s="473">
        <f>'事業精算 (3)'!$C$6</f>
        <v>0</v>
      </c>
      <c r="D8" s="381">
        <f>'事業精算 (3)'!$J$6</f>
        <v>0</v>
      </c>
      <c r="E8" s="382" t="s">
        <v>340</v>
      </c>
      <c r="F8" s="381">
        <f>'事業精算 (3)'!$L$6</f>
        <v>0</v>
      </c>
      <c r="G8" s="383" t="s">
        <v>341</v>
      </c>
      <c r="H8" s="255">
        <f>'事業精算 (3)'!$F$8</f>
        <v>0</v>
      </c>
      <c r="I8" s="256">
        <f>'事業精算 (3)'!$F$9</f>
        <v>0</v>
      </c>
      <c r="J8" s="257">
        <f>'事業精算 (3)'!$I$9</f>
        <v>0</v>
      </c>
      <c r="K8" s="359">
        <f t="shared" si="0"/>
        <v>0</v>
      </c>
      <c r="L8" s="255">
        <f t="shared" si="1"/>
        <v>0</v>
      </c>
      <c r="M8" s="384">
        <f>'事業精算 (3)'!$C$11</f>
        <v>0</v>
      </c>
      <c r="N8" s="385">
        <f>'事業精算 (3)'!$C$12</f>
        <v>0</v>
      </c>
      <c r="O8" s="386">
        <f>'事業精算 (3)'!$C$13</f>
        <v>0</v>
      </c>
    </row>
    <row r="9" spans="1:16" ht="49.5" customHeight="1">
      <c r="A9" s="380">
        <v>4</v>
      </c>
      <c r="B9" s="478">
        <f>'事業精算 (4)'!$C$4</f>
        <v>0</v>
      </c>
      <c r="C9" s="473">
        <f>'事業精算 (4)'!$C$6</f>
        <v>0</v>
      </c>
      <c r="D9" s="381">
        <f>'事業精算 (4)'!$J$6</f>
        <v>0</v>
      </c>
      <c r="E9" s="382" t="s">
        <v>340</v>
      </c>
      <c r="F9" s="381">
        <f>'事業精算 (4)'!$L$6</f>
        <v>0</v>
      </c>
      <c r="G9" s="383" t="s">
        <v>341</v>
      </c>
      <c r="H9" s="255">
        <f>'事業精算 (4)'!$F$8</f>
        <v>0</v>
      </c>
      <c r="I9" s="256">
        <f>'事業精算 (4)'!$F$9</f>
        <v>0</v>
      </c>
      <c r="J9" s="257">
        <f>'事業精算 (4)'!$I$9</f>
        <v>0</v>
      </c>
      <c r="K9" s="359">
        <f t="shared" si="0"/>
        <v>0</v>
      </c>
      <c r="L9" s="255">
        <f t="shared" si="1"/>
        <v>0</v>
      </c>
      <c r="M9" s="384">
        <f>'事業精算 (4)'!$C$11</f>
        <v>0</v>
      </c>
      <c r="N9" s="385">
        <f>'事業精算 (4)'!$C$12</f>
        <v>0</v>
      </c>
      <c r="O9" s="386">
        <f>'事業精算 (4)'!$C$13</f>
        <v>0</v>
      </c>
      <c r="P9" s="72"/>
    </row>
    <row r="10" spans="1:15" ht="49.5" customHeight="1">
      <c r="A10" s="380">
        <v>5</v>
      </c>
      <c r="B10" s="478">
        <f>'事業精算 (5)'!$C$4</f>
        <v>0</v>
      </c>
      <c r="C10" s="473">
        <f>'事業精算 (5)'!$C$6</f>
        <v>0</v>
      </c>
      <c r="D10" s="381">
        <f>'事業精算 (5)'!$J$6</f>
        <v>0</v>
      </c>
      <c r="E10" s="382" t="s">
        <v>340</v>
      </c>
      <c r="F10" s="381">
        <f>'事業精算 (5)'!$L$6</f>
        <v>0</v>
      </c>
      <c r="G10" s="383" t="s">
        <v>341</v>
      </c>
      <c r="H10" s="255">
        <f>'事業精算 (5)'!$F$8</f>
        <v>0</v>
      </c>
      <c r="I10" s="256">
        <f>'事業精算 (5)'!$F$9</f>
        <v>0</v>
      </c>
      <c r="J10" s="257">
        <f>'事業精算 (5)'!$I$9</f>
        <v>0</v>
      </c>
      <c r="K10" s="359">
        <f t="shared" si="0"/>
        <v>0</v>
      </c>
      <c r="L10" s="255">
        <f t="shared" si="1"/>
        <v>0</v>
      </c>
      <c r="M10" s="384">
        <f>'事業精算 (5)'!$C$11</f>
        <v>0</v>
      </c>
      <c r="N10" s="385">
        <f>'事業精算 (5)'!$C$12</f>
        <v>0</v>
      </c>
      <c r="O10" s="386">
        <f>'事業精算 (5)'!$C$13</f>
        <v>0</v>
      </c>
    </row>
    <row r="11" spans="1:15" ht="49.5" customHeight="1">
      <c r="A11" s="380">
        <v>6</v>
      </c>
      <c r="B11" s="478">
        <f>'事業精算 (6)'!$C$4</f>
        <v>0</v>
      </c>
      <c r="C11" s="473">
        <f>'事業精算 (6)'!$C$6</f>
        <v>0</v>
      </c>
      <c r="D11" s="381">
        <f>'事業精算 (6)'!$J$6</f>
        <v>0</v>
      </c>
      <c r="E11" s="382" t="s">
        <v>340</v>
      </c>
      <c r="F11" s="381">
        <f>'事業精算 (6)'!$L$6</f>
        <v>0</v>
      </c>
      <c r="G11" s="383" t="s">
        <v>341</v>
      </c>
      <c r="H11" s="255">
        <f>'事業精算 (6)'!$F$8</f>
        <v>0</v>
      </c>
      <c r="I11" s="256">
        <f>'事業精算 (6)'!$F$9</f>
        <v>0</v>
      </c>
      <c r="J11" s="257">
        <f>'事業精算 (6)'!$I$9</f>
        <v>0</v>
      </c>
      <c r="K11" s="359">
        <f t="shared" si="0"/>
        <v>0</v>
      </c>
      <c r="L11" s="255">
        <f t="shared" si="1"/>
        <v>0</v>
      </c>
      <c r="M11" s="384">
        <f>'事業精算 (6)'!$C$11</f>
        <v>0</v>
      </c>
      <c r="N11" s="385">
        <f>'事業精算 (6)'!$C$12</f>
        <v>0</v>
      </c>
      <c r="O11" s="386">
        <f>'事業精算 (6)'!$C$13</f>
        <v>0</v>
      </c>
    </row>
    <row r="12" spans="1:15" ht="49.5" customHeight="1">
      <c r="A12" s="380">
        <v>7</v>
      </c>
      <c r="B12" s="478">
        <f>'事業精算 (7)'!$C$4</f>
        <v>0</v>
      </c>
      <c r="C12" s="473">
        <f>'事業精算 (7)'!$C$6</f>
        <v>0</v>
      </c>
      <c r="D12" s="381">
        <f>'事業精算 (7)'!$J$6</f>
        <v>0</v>
      </c>
      <c r="E12" s="382" t="s">
        <v>340</v>
      </c>
      <c r="F12" s="381">
        <f>'事業精算 (7)'!$L$6</f>
        <v>0</v>
      </c>
      <c r="G12" s="383" t="s">
        <v>341</v>
      </c>
      <c r="H12" s="255">
        <f>'事業精算 (7)'!$F$8</f>
        <v>0</v>
      </c>
      <c r="I12" s="256">
        <f>'事業精算 (7)'!$F$9</f>
        <v>0</v>
      </c>
      <c r="J12" s="257">
        <f>'事業精算 (7)'!$I$9</f>
        <v>0</v>
      </c>
      <c r="K12" s="359">
        <f t="shared" si="0"/>
        <v>0</v>
      </c>
      <c r="L12" s="255">
        <f t="shared" si="1"/>
        <v>0</v>
      </c>
      <c r="M12" s="384">
        <f>'事業精算 (7)'!$C$11</f>
        <v>0</v>
      </c>
      <c r="N12" s="385">
        <f>'事業精算 (7)'!$C$12</f>
        <v>0</v>
      </c>
      <c r="O12" s="386">
        <f>'事業精算 (7)'!$C$13</f>
        <v>0</v>
      </c>
    </row>
    <row r="13" spans="1:15" ht="49.5" customHeight="1" thickBot="1">
      <c r="A13" s="380">
        <v>8</v>
      </c>
      <c r="B13" s="478">
        <f>'事業精算 (8)'!$C$4</f>
        <v>0</v>
      </c>
      <c r="C13" s="473">
        <f>'事業精算 (8)'!$C$6</f>
        <v>0</v>
      </c>
      <c r="D13" s="381">
        <f>'事業精算 (8)'!$J$6</f>
        <v>0</v>
      </c>
      <c r="E13" s="382" t="s">
        <v>340</v>
      </c>
      <c r="F13" s="381">
        <f>'事業精算 (8)'!$L$6</f>
        <v>0</v>
      </c>
      <c r="G13" s="383" t="s">
        <v>341</v>
      </c>
      <c r="H13" s="255">
        <f>'事業精算 (8)'!$F$8</f>
        <v>0</v>
      </c>
      <c r="I13" s="256">
        <f>'事業精算 (8)'!$F$9</f>
        <v>0</v>
      </c>
      <c r="J13" s="257">
        <f>'事業精算 (8)'!$I$9</f>
        <v>0</v>
      </c>
      <c r="K13" s="359">
        <f t="shared" si="0"/>
        <v>0</v>
      </c>
      <c r="L13" s="255">
        <f t="shared" si="1"/>
        <v>0</v>
      </c>
      <c r="M13" s="384">
        <f>'事業精算 (8)'!$C$11</f>
        <v>0</v>
      </c>
      <c r="N13" s="385">
        <f>'事業精算 (8)'!$C$12</f>
        <v>0</v>
      </c>
      <c r="O13" s="386">
        <f>'事業精算 (8)'!$C$13</f>
        <v>0</v>
      </c>
    </row>
    <row r="14" spans="1:15" ht="43.5" customHeight="1">
      <c r="A14" s="459" t="s">
        <v>11</v>
      </c>
      <c r="B14" s="481" t="str">
        <f>B17&amp;" 回"</f>
        <v>0 回</v>
      </c>
      <c r="C14" s="474"/>
      <c r="D14" s="460">
        <f>SUM(D6:D13)</f>
        <v>0</v>
      </c>
      <c r="E14" s="461" t="s">
        <v>105</v>
      </c>
      <c r="F14" s="460">
        <f>SUM(F6:F13)</f>
        <v>0</v>
      </c>
      <c r="G14" s="462" t="s">
        <v>26</v>
      </c>
      <c r="H14" s="463">
        <f>SUM(H6:H13)</f>
        <v>0</v>
      </c>
      <c r="I14" s="464">
        <f>SUM(I6:I13)</f>
        <v>0</v>
      </c>
      <c r="J14" s="465">
        <f>SUM(J6:J13)</f>
        <v>0</v>
      </c>
      <c r="K14" s="466">
        <f>SUM(K6:K13)</f>
        <v>0</v>
      </c>
      <c r="L14" s="463">
        <f>SUM(L6:L13)</f>
        <v>0</v>
      </c>
      <c r="M14" s="467"/>
      <c r="N14" s="468"/>
      <c r="O14" s="469"/>
    </row>
    <row r="15" spans="8:12" ht="19.5" customHeight="1">
      <c r="H15" s="69"/>
      <c r="I15" s="69"/>
      <c r="J15" s="69"/>
      <c r="K15" s="360"/>
      <c r="L15" s="69"/>
    </row>
    <row r="16" spans="8:12" ht="19.5" customHeight="1">
      <c r="H16" s="69"/>
      <c r="I16" s="69"/>
      <c r="J16" s="69"/>
      <c r="K16" s="360"/>
      <c r="L16" s="69"/>
    </row>
    <row r="17" spans="2:12" ht="14.25">
      <c r="B17" s="350">
        <f>8-B18</f>
        <v>0</v>
      </c>
      <c r="H17" s="69"/>
      <c r="I17" s="69"/>
      <c r="J17" s="69"/>
      <c r="K17" s="360"/>
      <c r="L17" s="69"/>
    </row>
    <row r="18" ht="14.25">
      <c r="B18" s="350">
        <f>COUNTIF(B6:B13,0)</f>
        <v>8</v>
      </c>
    </row>
    <row r="32" spans="1:6" ht="14.25">
      <c r="A32" s="75"/>
      <c r="D32" s="355"/>
      <c r="F32" s="355"/>
    </row>
  </sheetData>
  <sheetProtection/>
  <mergeCells count="2">
    <mergeCell ref="C5:G5"/>
    <mergeCell ref="H4:L4"/>
  </mergeCells>
  <conditionalFormatting sqref="L6:L7">
    <cfRule type="cellIs" priority="10" dxfId="72" operator="equal" stopIfTrue="1">
      <formula>0</formula>
    </cfRule>
  </conditionalFormatting>
  <conditionalFormatting sqref="B1:M1 B15:O65536 B14 B2:O7">
    <cfRule type="cellIs" priority="9" dxfId="73" operator="equal" stopIfTrue="1">
      <formula>0</formula>
    </cfRule>
  </conditionalFormatting>
  <conditionalFormatting sqref="L8:L13">
    <cfRule type="cellIs" priority="6" dxfId="72" operator="equal" stopIfTrue="1">
      <formula>0</formula>
    </cfRule>
  </conditionalFormatting>
  <conditionalFormatting sqref="B8:O13">
    <cfRule type="cellIs" priority="5" dxfId="73" operator="equal" stopIfTrue="1">
      <formula>0</formula>
    </cfRule>
  </conditionalFormatting>
  <conditionalFormatting sqref="L14">
    <cfRule type="cellIs" priority="2" dxfId="72" operator="equal" stopIfTrue="1">
      <formula>0</formula>
    </cfRule>
  </conditionalFormatting>
  <conditionalFormatting sqref="C14:O14">
    <cfRule type="cellIs" priority="1" dxfId="73" operator="equal" stopIfTrue="1">
      <formula>0</formula>
    </cfRule>
  </conditionalFormatting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F356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P24" sqref="P24:Q26"/>
      <selection pane="topRight" activeCell="P24" sqref="P24:Q26"/>
      <selection pane="bottomLeft" activeCell="P24" sqref="P24:Q26"/>
      <selection pane="bottomRight" activeCell="J1" sqref="J1"/>
    </sheetView>
  </sheetViews>
  <sheetFormatPr defaultColWidth="9.00390625" defaultRowHeight="12.75"/>
  <cols>
    <col min="1" max="1" width="4.125" style="0" customWidth="1"/>
    <col min="2" max="2" width="3.625" style="0" customWidth="1"/>
    <col min="3" max="3" width="2.50390625" style="0" customWidth="1"/>
    <col min="4" max="4" width="3.00390625" style="0" customWidth="1"/>
    <col min="5" max="5" width="2.50390625" style="0" customWidth="1"/>
    <col min="6" max="8" width="3.875" style="0" customWidth="1"/>
    <col min="9" max="9" width="0.6171875" style="0" customWidth="1"/>
    <col min="10" max="10" width="2.375" style="0" customWidth="1"/>
    <col min="11" max="11" width="6.375" style="0" customWidth="1"/>
    <col min="12" max="12" width="3.375" style="0" customWidth="1"/>
    <col min="13" max="13" width="4.50390625" style="0" customWidth="1"/>
    <col min="14" max="14" width="3.125" style="0" customWidth="1"/>
    <col min="15" max="15" width="0.6171875" style="0" customWidth="1"/>
    <col min="16" max="16" width="6.125" style="0" customWidth="1"/>
    <col min="17" max="20" width="2.625" style="0" customWidth="1"/>
    <col min="21" max="21" width="6.00390625" style="0" customWidth="1"/>
    <col min="22" max="22" width="2.625" style="0" customWidth="1"/>
    <col min="23" max="23" width="3.125" style="0" customWidth="1"/>
    <col min="24" max="24" width="2.625" style="0" customWidth="1"/>
    <col min="25" max="25" width="3.375" style="0" customWidth="1"/>
    <col min="26" max="26" width="6.125" style="0" customWidth="1"/>
    <col min="27" max="30" width="2.625" style="0" customWidth="1"/>
    <col min="31" max="31" width="2.375" style="0" customWidth="1"/>
    <col min="32" max="32" width="6.375" style="0" customWidth="1"/>
    <col min="33" max="33" width="7.50390625" style="74" customWidth="1"/>
    <col min="34" max="34" width="2.375" style="0" customWidth="1"/>
    <col min="35" max="35" width="6.375" style="0" customWidth="1"/>
    <col min="36" max="36" width="7.50390625" style="0" customWidth="1"/>
    <col min="37" max="37" width="2.375" style="0" customWidth="1"/>
    <col min="38" max="38" width="6.375" style="0" customWidth="1"/>
    <col min="39" max="39" width="7.50390625" style="0" customWidth="1"/>
    <col min="40" max="40" width="2.875" style="0" customWidth="1"/>
    <col min="41" max="42" width="7.50390625" style="0" customWidth="1"/>
    <col min="43" max="43" width="2.875" style="0" customWidth="1"/>
    <col min="44" max="44" width="6.375" style="0" customWidth="1"/>
    <col min="45" max="45" width="8.625" style="0" customWidth="1"/>
    <col min="46" max="46" width="12.50390625" style="0" customWidth="1"/>
    <col min="47" max="47" width="13.125" style="152" customWidth="1"/>
    <col min="48" max="49" width="14.375" style="0" customWidth="1"/>
    <col min="50" max="50" width="8.25390625" style="0" customWidth="1"/>
    <col min="51" max="53" width="14.375" style="0" hidden="1" customWidth="1"/>
    <col min="54" max="54" width="14.375" style="0" customWidth="1"/>
  </cols>
  <sheetData>
    <row r="1" spans="1:56" ht="21" customHeight="1">
      <c r="A1" s="857"/>
      <c r="B1" s="857"/>
      <c r="C1" s="244"/>
      <c r="D1" s="244"/>
      <c r="E1" s="244"/>
      <c r="J1" s="29" t="s">
        <v>515</v>
      </c>
      <c r="K1" s="31" t="str">
        <f>'①鑑（はじめに入力）'!D1</f>
        <v>元</v>
      </c>
      <c r="L1" s="30" t="s">
        <v>47</v>
      </c>
      <c r="AM1" s="5"/>
      <c r="AN1" s="5"/>
      <c r="AO1" s="5"/>
      <c r="AP1" s="5"/>
      <c r="AQ1" s="5"/>
      <c r="AR1" s="5"/>
      <c r="AS1" s="687" t="str">
        <f>'①鑑（はじめに入力）'!D4</f>
        <v>群馬県高体連体操専門部</v>
      </c>
      <c r="AT1" s="687"/>
      <c r="AU1" s="687"/>
      <c r="AV1" s="687"/>
      <c r="AW1" s="72"/>
      <c r="BD1" t="str">
        <f>AS1</f>
        <v>群馬県高体連体操専門部</v>
      </c>
    </row>
    <row r="2" spans="10:48" ht="21" customHeight="1">
      <c r="J2" s="27"/>
      <c r="AS2" s="887" t="s">
        <v>46</v>
      </c>
      <c r="AT2" s="887"/>
      <c r="AU2" s="755">
        <f>'①鑑（はじめに入力）'!F42</f>
        <v>0</v>
      </c>
      <c r="AV2" s="755"/>
    </row>
    <row r="3" ht="5.25" customHeight="1" thickBot="1"/>
    <row r="4" spans="1:54" ht="21" customHeight="1">
      <c r="A4" s="858" t="s">
        <v>234</v>
      </c>
      <c r="B4" s="799" t="s">
        <v>0</v>
      </c>
      <c r="C4" s="800"/>
      <c r="D4" s="800"/>
      <c r="E4" s="801"/>
      <c r="F4" s="883" t="s">
        <v>1</v>
      </c>
      <c r="G4" s="750"/>
      <c r="H4" s="751"/>
      <c r="J4" s="749" t="s">
        <v>49</v>
      </c>
      <c r="K4" s="750"/>
      <c r="L4" s="750"/>
      <c r="M4" s="750"/>
      <c r="N4" s="751"/>
      <c r="P4" s="758" t="s">
        <v>202</v>
      </c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44"/>
      <c r="AT4" s="44" t="s">
        <v>23</v>
      </c>
      <c r="AU4" s="186"/>
      <c r="AV4" s="45" t="s">
        <v>8</v>
      </c>
      <c r="AW4" s="1"/>
      <c r="AX4" s="1"/>
      <c r="AY4" s="1"/>
      <c r="AZ4" s="1"/>
      <c r="BA4" s="1"/>
      <c r="BB4" s="1"/>
    </row>
    <row r="5" spans="1:54" ht="21" customHeight="1">
      <c r="A5" s="859"/>
      <c r="B5" s="802"/>
      <c r="C5" s="743"/>
      <c r="D5" s="743"/>
      <c r="E5" s="744"/>
      <c r="F5" s="748"/>
      <c r="G5" s="643"/>
      <c r="H5" s="884"/>
      <c r="J5" s="752"/>
      <c r="K5" s="645"/>
      <c r="L5" s="645"/>
      <c r="M5" s="645"/>
      <c r="N5" s="753"/>
      <c r="P5" s="861" t="s">
        <v>2</v>
      </c>
      <c r="Q5" s="862"/>
      <c r="R5" s="862"/>
      <c r="S5" s="862"/>
      <c r="T5" s="862"/>
      <c r="U5" s="862" t="s">
        <v>191</v>
      </c>
      <c r="V5" s="862"/>
      <c r="W5" s="862"/>
      <c r="X5" s="862"/>
      <c r="Y5" s="862"/>
      <c r="Z5" s="862"/>
      <c r="AA5" s="862"/>
      <c r="AB5" s="862"/>
      <c r="AC5" s="862"/>
      <c r="AD5" s="862"/>
      <c r="AE5" s="885" t="s">
        <v>94</v>
      </c>
      <c r="AF5" s="885"/>
      <c r="AG5" s="885"/>
      <c r="AH5" s="885" t="s">
        <v>5</v>
      </c>
      <c r="AI5" s="885"/>
      <c r="AJ5" s="885"/>
      <c r="AK5" s="760" t="s">
        <v>197</v>
      </c>
      <c r="AL5" s="761"/>
      <c r="AM5" s="762"/>
      <c r="AN5" s="885" t="s">
        <v>119</v>
      </c>
      <c r="AO5" s="885"/>
      <c r="AP5" s="885"/>
      <c r="AQ5" s="760" t="s">
        <v>192</v>
      </c>
      <c r="AR5" s="761"/>
      <c r="AS5" s="762"/>
      <c r="AT5" s="762" t="s">
        <v>96</v>
      </c>
      <c r="AU5" s="855" t="s">
        <v>7</v>
      </c>
      <c r="AV5" s="153"/>
      <c r="AW5" s="1"/>
      <c r="AX5" s="1"/>
      <c r="AY5" s="1"/>
      <c r="AZ5" s="1"/>
      <c r="BA5" s="1"/>
      <c r="BB5" s="1"/>
    </row>
    <row r="6" spans="1:54" ht="21" customHeight="1">
      <c r="A6" s="860"/>
      <c r="B6" s="763"/>
      <c r="C6" s="764"/>
      <c r="D6" s="764"/>
      <c r="E6" s="765"/>
      <c r="F6" s="6" t="s">
        <v>12</v>
      </c>
      <c r="G6" s="7" t="s">
        <v>10</v>
      </c>
      <c r="H6" s="33" t="s">
        <v>11</v>
      </c>
      <c r="J6" s="38"/>
      <c r="K6" s="9"/>
      <c r="L6" s="9"/>
      <c r="M6" s="9"/>
      <c r="N6" s="39" t="s">
        <v>23</v>
      </c>
      <c r="P6" s="46" t="s">
        <v>351</v>
      </c>
      <c r="Q6" s="24"/>
      <c r="R6" s="24"/>
      <c r="S6" s="24"/>
      <c r="T6" s="25"/>
      <c r="U6" s="23" t="s">
        <v>3</v>
      </c>
      <c r="V6" s="24"/>
      <c r="W6" s="25"/>
      <c r="X6" s="24"/>
      <c r="Y6" s="24"/>
      <c r="Z6" s="23" t="s">
        <v>4</v>
      </c>
      <c r="AA6" s="24"/>
      <c r="AB6" s="24"/>
      <c r="AC6" s="24"/>
      <c r="AD6" s="25"/>
      <c r="AE6" s="886"/>
      <c r="AF6" s="886"/>
      <c r="AG6" s="886"/>
      <c r="AH6" s="886"/>
      <c r="AI6" s="886"/>
      <c r="AJ6" s="886"/>
      <c r="AK6" s="763"/>
      <c r="AL6" s="764"/>
      <c r="AM6" s="765"/>
      <c r="AN6" s="886"/>
      <c r="AO6" s="886"/>
      <c r="AP6" s="886"/>
      <c r="AQ6" s="763"/>
      <c r="AR6" s="764"/>
      <c r="AS6" s="765"/>
      <c r="AT6" s="765"/>
      <c r="AU6" s="856"/>
      <c r="AV6" s="47" t="s">
        <v>42</v>
      </c>
      <c r="AW6" s="5"/>
      <c r="AX6" s="5"/>
      <c r="AY6" s="5"/>
      <c r="AZ6" s="5"/>
      <c r="BA6" s="5"/>
      <c r="BB6" s="5"/>
    </row>
    <row r="7" spans="1:58" ht="21" customHeight="1">
      <c r="A7" s="34">
        <v>1</v>
      </c>
      <c r="B7" s="803">
        <f>'⑦事業精算 (1)'!$C$6</f>
        <v>0</v>
      </c>
      <c r="C7" s="804"/>
      <c r="D7" s="804"/>
      <c r="E7" s="805"/>
      <c r="F7" s="19">
        <f>'⑦事業精算 (1)'!$F$8</f>
        <v>0</v>
      </c>
      <c r="G7" s="1">
        <f>SUM(G10:G11)</f>
        <v>0</v>
      </c>
      <c r="H7" s="35">
        <f>SUM(F7:G7)</f>
        <v>0</v>
      </c>
      <c r="J7" s="40"/>
      <c r="K7" s="874">
        <f>L8+L9+L12+L13+L14</f>
        <v>0</v>
      </c>
      <c r="L7" s="874"/>
      <c r="M7" s="874"/>
      <c r="N7" s="875"/>
      <c r="O7" s="542"/>
      <c r="P7" s="876">
        <f>'⑦事業精算 (1)'!$E$28</f>
        <v>0</v>
      </c>
      <c r="Q7" s="850"/>
      <c r="R7" s="850"/>
      <c r="S7" s="850"/>
      <c r="T7" s="851"/>
      <c r="U7" s="852">
        <f>'⑦事業精算 (1)'!$H$35</f>
        <v>0</v>
      </c>
      <c r="V7" s="853"/>
      <c r="W7" s="853"/>
      <c r="X7" s="853"/>
      <c r="Y7" s="854"/>
      <c r="Z7" s="849">
        <f>'⑦事業精算 (1)'!$H$39</f>
        <v>0</v>
      </c>
      <c r="AA7" s="850"/>
      <c r="AB7" s="850"/>
      <c r="AC7" s="850"/>
      <c r="AD7" s="851"/>
      <c r="AE7" s="849">
        <f>SUM(AG8:AG14)</f>
        <v>0</v>
      </c>
      <c r="AF7" s="850"/>
      <c r="AG7" s="851"/>
      <c r="AH7" s="849">
        <f>SUM(AJ8:AJ10)</f>
        <v>0</v>
      </c>
      <c r="AI7" s="850"/>
      <c r="AJ7" s="851"/>
      <c r="AK7" s="849">
        <f>'⑦事業精算 (1)'!$E$50</f>
        <v>0</v>
      </c>
      <c r="AL7" s="850"/>
      <c r="AM7" s="851"/>
      <c r="AN7" s="852">
        <f>'⑦事業精算 (1)'!$E$51</f>
        <v>0</v>
      </c>
      <c r="AO7" s="853"/>
      <c r="AP7" s="854"/>
      <c r="AQ7" s="852">
        <f>SUM(AS8:AS9)</f>
        <v>0</v>
      </c>
      <c r="AR7" s="853"/>
      <c r="AS7" s="854"/>
      <c r="AT7" s="543">
        <f>'⑦事業精算 (1)'!$E$54</f>
        <v>0</v>
      </c>
      <c r="AU7" s="544">
        <f>SUM(P7:AT7)</f>
        <v>0</v>
      </c>
      <c r="AV7" s="545">
        <f>K7-AU7</f>
        <v>0</v>
      </c>
      <c r="AW7" s="71"/>
      <c r="AX7">
        <f>IF(A8=0,0,1)</f>
        <v>0</v>
      </c>
      <c r="AY7" s="71"/>
      <c r="AZ7" s="71"/>
      <c r="BA7" s="71"/>
      <c r="BB7" s="71"/>
      <c r="BD7" s="20" t="s">
        <v>2</v>
      </c>
      <c r="BE7" s="18" t="s">
        <v>3</v>
      </c>
      <c r="BF7" s="20" t="s">
        <v>4</v>
      </c>
    </row>
    <row r="8" spans="1:58" ht="21" customHeight="1">
      <c r="A8" s="877">
        <f>'⑦事業精算 (1)'!$C$13</f>
        <v>0</v>
      </c>
      <c r="B8" s="252">
        <f>'⑦事業精算 (1)'!$J$6</f>
        <v>0</v>
      </c>
      <c r="C8" s="253" t="s">
        <v>105</v>
      </c>
      <c r="D8" s="253">
        <f>'⑦事業精算 (1)'!$L$6</f>
        <v>0</v>
      </c>
      <c r="E8" s="254" t="s">
        <v>26</v>
      </c>
      <c r="F8" s="78" t="s">
        <v>13</v>
      </c>
      <c r="G8" s="79" t="s">
        <v>13</v>
      </c>
      <c r="H8" s="80" t="s">
        <v>13</v>
      </c>
      <c r="J8" s="41" t="s">
        <v>14</v>
      </c>
      <c r="K8" s="4" t="s">
        <v>196</v>
      </c>
      <c r="L8" s="863">
        <f>'⑦事業精算 (1)'!$G$17</f>
        <v>0</v>
      </c>
      <c r="M8" s="863"/>
      <c r="N8" s="864"/>
      <c r="P8" s="48" t="s">
        <v>25</v>
      </c>
      <c r="R8" s="12" t="s">
        <v>13</v>
      </c>
      <c r="T8" s="13" t="s">
        <v>26</v>
      </c>
      <c r="U8" s="11" t="s">
        <v>25</v>
      </c>
      <c r="W8" s="12" t="s">
        <v>13</v>
      </c>
      <c r="X8" s="12"/>
      <c r="Y8" s="12"/>
      <c r="Z8" s="11" t="s">
        <v>25</v>
      </c>
      <c r="AB8" s="12" t="s">
        <v>13</v>
      </c>
      <c r="AD8" s="13" t="s">
        <v>105</v>
      </c>
      <c r="AE8" s="3" t="s">
        <v>14</v>
      </c>
      <c r="AF8" s="5" t="s">
        <v>29</v>
      </c>
      <c r="AG8" s="161">
        <f>'⑦事業精算 (1)'!$J$40</f>
        <v>0</v>
      </c>
      <c r="AH8" s="3" t="s">
        <v>14</v>
      </c>
      <c r="AI8" s="5" t="s">
        <v>189</v>
      </c>
      <c r="AJ8" s="160">
        <f>'⑦事業精算 (1)'!$J$47</f>
        <v>0</v>
      </c>
      <c r="AK8" s="3"/>
      <c r="AL8" s="5"/>
      <c r="AM8" s="15"/>
      <c r="AN8" s="14"/>
      <c r="AP8" s="15"/>
      <c r="AQ8" s="14" t="s">
        <v>194</v>
      </c>
      <c r="AR8" s="5" t="s">
        <v>195</v>
      </c>
      <c r="AS8" s="160">
        <f>'⑦事業精算 (1)'!$J$52</f>
        <v>0</v>
      </c>
      <c r="AU8" s="187"/>
      <c r="AV8" s="49"/>
      <c r="BD8" s="26"/>
      <c r="BE8" s="14"/>
      <c r="BF8" s="21"/>
    </row>
    <row r="9" spans="1:58" ht="21" customHeight="1">
      <c r="A9" s="877"/>
      <c r="B9" s="865" t="s">
        <v>41</v>
      </c>
      <c r="C9" s="866"/>
      <c r="D9" s="866"/>
      <c r="E9" s="867"/>
      <c r="F9" s="82" t="s">
        <v>83</v>
      </c>
      <c r="H9" s="36"/>
      <c r="J9" s="41" t="s">
        <v>15</v>
      </c>
      <c r="K9" s="155" t="s">
        <v>199</v>
      </c>
      <c r="L9" s="766">
        <f>'⑦事業精算 (1)'!$G$19</f>
        <v>0</v>
      </c>
      <c r="M9" s="766"/>
      <c r="N9" s="767"/>
      <c r="P9" s="157">
        <f>'⑦事業精算 (1)'!$M$28</f>
        <v>0</v>
      </c>
      <c r="Q9" s="5" t="s">
        <v>24</v>
      </c>
      <c r="R9" s="5">
        <f>'⑦事業精算 (1)'!$O$28</f>
        <v>0</v>
      </c>
      <c r="S9" s="5" t="s">
        <v>24</v>
      </c>
      <c r="T9" s="158">
        <f>'⑦事業精算 (1)'!$Q$28</f>
        <v>0</v>
      </c>
      <c r="U9" s="159">
        <f>'⑦事業精算 (1)'!$M$32</f>
        <v>0</v>
      </c>
      <c r="V9" s="5" t="s">
        <v>24</v>
      </c>
      <c r="W9" s="5">
        <f>'⑦事業精算 (1)'!$O$32</f>
        <v>0</v>
      </c>
      <c r="Y9" s="5"/>
      <c r="Z9" s="159">
        <f>'⑦事業精算 (1)'!$M$36</f>
        <v>0</v>
      </c>
      <c r="AA9" s="5" t="s">
        <v>24</v>
      </c>
      <c r="AB9" s="5">
        <f>'⑦事業精算 (1)'!$O$36</f>
        <v>0</v>
      </c>
      <c r="AC9" s="5" t="s">
        <v>24</v>
      </c>
      <c r="AD9" s="158">
        <f>'⑦事業精算 (1)'!$Q$36</f>
        <v>0</v>
      </c>
      <c r="AE9" s="3" t="s">
        <v>15</v>
      </c>
      <c r="AF9" s="5" t="s">
        <v>28</v>
      </c>
      <c r="AG9" s="161">
        <f>'⑦事業精算 (1)'!$J$41</f>
        <v>0</v>
      </c>
      <c r="AH9" s="3" t="s">
        <v>15</v>
      </c>
      <c r="AI9" s="5" t="s">
        <v>193</v>
      </c>
      <c r="AJ9" s="160">
        <f>'⑦事業精算 (1)'!$J$48</f>
        <v>0</v>
      </c>
      <c r="AK9" s="3"/>
      <c r="AL9" s="5"/>
      <c r="AM9" s="15"/>
      <c r="AN9" s="14"/>
      <c r="AP9" s="15"/>
      <c r="AQ9" s="14"/>
      <c r="AR9" s="5"/>
      <c r="AS9" s="160"/>
      <c r="AU9" s="187"/>
      <c r="AV9" s="49"/>
      <c r="BD9" s="21">
        <f aca="true" t="shared" si="0" ref="BD9:BD14">P9*R9*T9</f>
        <v>0</v>
      </c>
      <c r="BE9" s="14">
        <f aca="true" t="shared" si="1" ref="BE9:BE14">U9*W9</f>
        <v>0</v>
      </c>
      <c r="BF9" s="21">
        <f aca="true" t="shared" si="2" ref="BF9:BF14">Z9*AB9*AD9</f>
        <v>0</v>
      </c>
    </row>
    <row r="10" spans="1:58" ht="21" customHeight="1">
      <c r="A10" s="877"/>
      <c r="B10" s="891">
        <f>'⑦事業精算 (1)'!$C$11</f>
        <v>0</v>
      </c>
      <c r="C10" s="892"/>
      <c r="D10" s="892"/>
      <c r="E10" s="893"/>
      <c r="F10" s="77" t="s">
        <v>84</v>
      </c>
      <c r="G10">
        <f>'⑦事業精算 (1)'!$F$9</f>
        <v>0</v>
      </c>
      <c r="H10" s="81" t="s">
        <v>13</v>
      </c>
      <c r="J10" s="42" t="s">
        <v>20</v>
      </c>
      <c r="K10" s="156">
        <f>'⑦事業精算 (1)'!$K$19</f>
        <v>0</v>
      </c>
      <c r="L10" s="5" t="s">
        <v>21</v>
      </c>
      <c r="M10" s="5">
        <f>'⑦事業精算 (1)'!$M$19</f>
        <v>0</v>
      </c>
      <c r="N10" s="43" t="s">
        <v>22</v>
      </c>
      <c r="P10" s="157">
        <f>'⑦事業精算 (1)'!$M$29</f>
        <v>0</v>
      </c>
      <c r="Q10" s="5" t="s">
        <v>24</v>
      </c>
      <c r="R10" s="5">
        <f>'⑦事業精算 (1)'!$O$29</f>
        <v>0</v>
      </c>
      <c r="S10" s="5" t="s">
        <v>24</v>
      </c>
      <c r="T10" s="158">
        <f>'⑦事業精算 (1)'!$Q$29</f>
        <v>0</v>
      </c>
      <c r="U10" s="159">
        <f>'⑦事業精算 (1)'!$M$33</f>
        <v>0</v>
      </c>
      <c r="V10" s="5" t="s">
        <v>24</v>
      </c>
      <c r="W10" s="5">
        <f>'⑦事業精算 (1)'!$O$33</f>
        <v>0</v>
      </c>
      <c r="Y10" s="5"/>
      <c r="Z10" s="159">
        <f>'⑦事業精算 (1)'!$M$37</f>
        <v>0</v>
      </c>
      <c r="AA10" s="5" t="s">
        <v>24</v>
      </c>
      <c r="AB10" s="5">
        <f>'⑦事業精算 (1)'!$O$37</f>
        <v>0</v>
      </c>
      <c r="AC10" s="5" t="s">
        <v>24</v>
      </c>
      <c r="AD10" s="158">
        <f>'⑦事業精算 (1)'!$Q$37</f>
        <v>0</v>
      </c>
      <c r="AE10" s="3" t="s">
        <v>16</v>
      </c>
      <c r="AF10" s="5" t="s">
        <v>104</v>
      </c>
      <c r="AG10" s="161">
        <f>'⑦事業精算 (1)'!$J$42</f>
        <v>0</v>
      </c>
      <c r="AH10" s="3" t="s">
        <v>17</v>
      </c>
      <c r="AI10" s="5" t="s">
        <v>394</v>
      </c>
      <c r="AJ10" s="15">
        <f>'⑦事業精算 (1)'!$J$49</f>
        <v>0</v>
      </c>
      <c r="AK10" s="3"/>
      <c r="AL10" s="5"/>
      <c r="AM10" s="15"/>
      <c r="AN10" s="14"/>
      <c r="AP10" s="15"/>
      <c r="AQ10" s="14"/>
      <c r="AS10" s="15"/>
      <c r="AU10" s="187"/>
      <c r="AV10" s="49"/>
      <c r="BD10" s="21">
        <f t="shared" si="0"/>
        <v>0</v>
      </c>
      <c r="BE10" s="14">
        <f t="shared" si="1"/>
        <v>0</v>
      </c>
      <c r="BF10" s="21">
        <f t="shared" si="2"/>
        <v>0</v>
      </c>
    </row>
    <row r="11" spans="1:58" ht="21" customHeight="1">
      <c r="A11" s="877"/>
      <c r="B11" s="891"/>
      <c r="C11" s="892"/>
      <c r="D11" s="892"/>
      <c r="E11" s="893"/>
      <c r="F11" s="77" t="s">
        <v>85</v>
      </c>
      <c r="G11">
        <f>'⑦事業精算 (1)'!$I$9</f>
        <v>0</v>
      </c>
      <c r="H11" s="81" t="s">
        <v>13</v>
      </c>
      <c r="J11" s="42" t="s">
        <v>20</v>
      </c>
      <c r="K11" s="156">
        <f>'⑦事業精算 (1)'!$K$20</f>
        <v>0</v>
      </c>
      <c r="L11" s="5" t="s">
        <v>21</v>
      </c>
      <c r="M11" s="5">
        <f>'⑦事業精算 (1)'!$M$20</f>
        <v>0</v>
      </c>
      <c r="N11" s="43" t="s">
        <v>22</v>
      </c>
      <c r="P11" s="157">
        <f>'⑦事業精算 (1)'!$M$30</f>
        <v>0</v>
      </c>
      <c r="Q11" s="5" t="s">
        <v>24</v>
      </c>
      <c r="R11" s="5">
        <f>'⑦事業精算 (1)'!$O$30</f>
        <v>0</v>
      </c>
      <c r="S11" s="5" t="s">
        <v>24</v>
      </c>
      <c r="T11" s="158">
        <f>'⑦事業精算 (1)'!$Q$30</f>
        <v>0</v>
      </c>
      <c r="U11" s="159">
        <f>'⑦事業精算 (1)'!$M$34</f>
        <v>0</v>
      </c>
      <c r="V11" s="5" t="s">
        <v>24</v>
      </c>
      <c r="W11" s="5">
        <f>'⑦事業精算 (1)'!$O$34</f>
        <v>0</v>
      </c>
      <c r="Y11" s="5"/>
      <c r="Z11" s="159">
        <f>'⑦事業精算 (1)'!$M$38</f>
        <v>0</v>
      </c>
      <c r="AA11" s="5" t="s">
        <v>24</v>
      </c>
      <c r="AB11" s="5">
        <f>'⑦事業精算 (1)'!$O$38</f>
        <v>0</v>
      </c>
      <c r="AC11" s="5" t="s">
        <v>24</v>
      </c>
      <c r="AD11" s="158">
        <f>'⑦事業精算 (1)'!$Q$38</f>
        <v>0</v>
      </c>
      <c r="AE11" s="3" t="s">
        <v>18</v>
      </c>
      <c r="AF11" s="5" t="s">
        <v>72</v>
      </c>
      <c r="AG11" s="161">
        <f>'⑦事業精算 (1)'!$J$43</f>
        <v>0</v>
      </c>
      <c r="AH11" s="3"/>
      <c r="AI11" s="5"/>
      <c r="AJ11" s="15"/>
      <c r="AK11" s="3"/>
      <c r="AL11" s="5"/>
      <c r="AM11" s="15"/>
      <c r="AN11" s="14"/>
      <c r="AP11" s="15"/>
      <c r="AQ11" s="14"/>
      <c r="AS11" s="15"/>
      <c r="AU11" s="187"/>
      <c r="AV11" s="49"/>
      <c r="BD11" s="21">
        <f t="shared" si="0"/>
        <v>0</v>
      </c>
      <c r="BE11" s="14">
        <f t="shared" si="1"/>
        <v>0</v>
      </c>
      <c r="BF11" s="21">
        <f t="shared" si="2"/>
        <v>0</v>
      </c>
    </row>
    <row r="12" spans="1:58" ht="21" customHeight="1">
      <c r="A12" s="877"/>
      <c r="B12" s="865" t="s">
        <v>39</v>
      </c>
      <c r="C12" s="866"/>
      <c r="D12" s="866"/>
      <c r="E12" s="867"/>
      <c r="F12" s="14"/>
      <c r="H12" s="36"/>
      <c r="J12" s="41" t="s">
        <v>17</v>
      </c>
      <c r="K12" s="155" t="s">
        <v>198</v>
      </c>
      <c r="L12" s="778">
        <f>'⑦事業精算 (1)'!$G$18</f>
        <v>0</v>
      </c>
      <c r="M12" s="778"/>
      <c r="N12" s="779"/>
      <c r="P12" s="157">
        <f>'⑦事業精算 (1)'!$M$31</f>
        <v>0</v>
      </c>
      <c r="Q12" s="5" t="s">
        <v>416</v>
      </c>
      <c r="R12" s="5">
        <f>'⑦事業精算 (1)'!$O$31</f>
        <v>0</v>
      </c>
      <c r="S12" s="743" t="s">
        <v>415</v>
      </c>
      <c r="T12" s="744"/>
      <c r="U12" s="159">
        <f>'⑦事業精算 (1)'!$M$35</f>
        <v>0</v>
      </c>
      <c r="V12" s="5" t="s">
        <v>416</v>
      </c>
      <c r="W12" s="5">
        <f>'⑦事業精算 (1)'!$O$35</f>
        <v>0</v>
      </c>
      <c r="X12" s="645" t="s">
        <v>415</v>
      </c>
      <c r="Y12" s="742"/>
      <c r="Z12" s="159">
        <f>'⑦事業精算 (1)'!$M$39</f>
        <v>0</v>
      </c>
      <c r="AA12" s="5" t="s">
        <v>417</v>
      </c>
      <c r="AB12" s="5">
        <f>'⑦事業精算 (1)'!$O$39</f>
        <v>0</v>
      </c>
      <c r="AC12" s="743" t="s">
        <v>415</v>
      </c>
      <c r="AD12" s="744"/>
      <c r="AE12" s="3" t="s">
        <v>27</v>
      </c>
      <c r="AF12" s="5" t="s">
        <v>74</v>
      </c>
      <c r="AG12" s="161">
        <f>'⑦事業精算 (1)'!$J$44</f>
        <v>0</v>
      </c>
      <c r="AH12" s="3"/>
      <c r="AI12" s="5"/>
      <c r="AJ12" s="15"/>
      <c r="AK12" s="3"/>
      <c r="AL12" s="5"/>
      <c r="AM12" s="15"/>
      <c r="AN12" s="14"/>
      <c r="AP12" s="15"/>
      <c r="AQ12" s="14"/>
      <c r="AS12" s="15"/>
      <c r="AU12" s="187"/>
      <c r="AV12" s="49"/>
      <c r="BD12" s="21">
        <f t="shared" si="0"/>
        <v>0</v>
      </c>
      <c r="BE12" s="14">
        <f t="shared" si="1"/>
        <v>0</v>
      </c>
      <c r="BF12" s="21">
        <f t="shared" si="2"/>
        <v>0</v>
      </c>
    </row>
    <row r="13" spans="1:58" ht="21" customHeight="1">
      <c r="A13" s="877"/>
      <c r="B13" s="868">
        <f>'⑦事業精算 (1)'!$C$12</f>
        <v>0</v>
      </c>
      <c r="C13" s="869"/>
      <c r="D13" s="869"/>
      <c r="E13" s="870"/>
      <c r="F13" s="14"/>
      <c r="H13" s="36"/>
      <c r="J13" s="41" t="s">
        <v>19</v>
      </c>
      <c r="K13" s="4" t="s">
        <v>200</v>
      </c>
      <c r="L13" s="881">
        <f>'⑦事業精算 (1)'!$G$21</f>
        <v>0</v>
      </c>
      <c r="M13" s="881"/>
      <c r="N13" s="882"/>
      <c r="P13" s="50"/>
      <c r="Q13" s="5"/>
      <c r="S13" s="5"/>
      <c r="T13" s="15"/>
      <c r="U13" s="14"/>
      <c r="V13" s="5"/>
      <c r="Z13" s="14"/>
      <c r="AA13" s="5"/>
      <c r="AC13" s="5"/>
      <c r="AD13" s="15"/>
      <c r="AE13" s="3" t="s">
        <v>31</v>
      </c>
      <c r="AF13" s="73" t="s">
        <v>30</v>
      </c>
      <c r="AG13" s="161">
        <f>'⑦事業精算 (1)'!$J$45</f>
        <v>0</v>
      </c>
      <c r="AH13" s="3"/>
      <c r="AI13" s="5"/>
      <c r="AJ13" s="15"/>
      <c r="AK13" s="3"/>
      <c r="AL13" s="4"/>
      <c r="AM13" s="16"/>
      <c r="AN13" s="154"/>
      <c r="AO13" s="71"/>
      <c r="AP13" s="16"/>
      <c r="AQ13" s="154"/>
      <c r="AR13" s="71"/>
      <c r="AS13" s="16"/>
      <c r="AT13" s="71"/>
      <c r="AU13" s="187"/>
      <c r="AV13" s="49"/>
      <c r="BD13" s="21">
        <f t="shared" si="0"/>
        <v>0</v>
      </c>
      <c r="BE13" s="14">
        <f t="shared" si="1"/>
        <v>0</v>
      </c>
      <c r="BF13" s="21">
        <f t="shared" si="2"/>
        <v>0</v>
      </c>
    </row>
    <row r="14" spans="1:58" ht="21" customHeight="1">
      <c r="A14" s="878"/>
      <c r="B14" s="871"/>
      <c r="C14" s="872"/>
      <c r="D14" s="872"/>
      <c r="E14" s="873"/>
      <c r="F14" s="8"/>
      <c r="G14" s="9"/>
      <c r="H14" s="37"/>
      <c r="J14" s="41" t="s">
        <v>27</v>
      </c>
      <c r="K14" s="5" t="s">
        <v>201</v>
      </c>
      <c r="L14" s="879">
        <f>'⑦事業精算 (1)'!$G$22</f>
        <v>0</v>
      </c>
      <c r="M14" s="879"/>
      <c r="N14" s="880"/>
      <c r="P14" s="38"/>
      <c r="Q14" s="17"/>
      <c r="R14" s="9"/>
      <c r="S14" s="17"/>
      <c r="T14" s="10"/>
      <c r="U14" s="8"/>
      <c r="V14" s="17"/>
      <c r="W14" s="9"/>
      <c r="X14" s="9"/>
      <c r="Y14" s="9"/>
      <c r="Z14" s="8"/>
      <c r="AA14" s="17"/>
      <c r="AB14" s="9"/>
      <c r="AC14" s="17"/>
      <c r="AD14" s="10"/>
      <c r="AE14" s="6" t="s">
        <v>70</v>
      </c>
      <c r="AF14" s="17" t="s">
        <v>73</v>
      </c>
      <c r="AG14" s="162">
        <f>'⑦事業精算 (1)'!$J$46</f>
        <v>0</v>
      </c>
      <c r="AH14" s="6"/>
      <c r="AI14" s="17"/>
      <c r="AJ14" s="10"/>
      <c r="AK14" s="6"/>
      <c r="AL14" s="17"/>
      <c r="AM14" s="10"/>
      <c r="AN14" s="8"/>
      <c r="AO14" s="9"/>
      <c r="AP14" s="10"/>
      <c r="AQ14" s="8"/>
      <c r="AR14" s="9"/>
      <c r="AS14" s="10"/>
      <c r="AT14" s="9"/>
      <c r="AU14" s="188"/>
      <c r="AV14" s="51"/>
      <c r="BD14" s="22">
        <f t="shared" si="0"/>
        <v>0</v>
      </c>
      <c r="BE14" s="8">
        <f t="shared" si="1"/>
        <v>0</v>
      </c>
      <c r="BF14" s="22">
        <f t="shared" si="2"/>
        <v>0</v>
      </c>
    </row>
    <row r="15" spans="1:58" s="193" customFormat="1" ht="21" customHeight="1">
      <c r="A15" s="482">
        <v>2</v>
      </c>
      <c r="B15" s="803">
        <f>'事業精算 (2)'!$C$6</f>
        <v>0</v>
      </c>
      <c r="C15" s="804"/>
      <c r="D15" s="804"/>
      <c r="E15" s="805"/>
      <c r="F15" s="19">
        <f>'事業精算 (2)'!$F$8</f>
        <v>0</v>
      </c>
      <c r="G15" s="1">
        <f>SUM(G18:G19)</f>
        <v>0</v>
      </c>
      <c r="H15" s="35">
        <f>SUM(F15:G15)</f>
        <v>0</v>
      </c>
      <c r="I15"/>
      <c r="J15" s="40"/>
      <c r="K15" s="874">
        <f>L16+L17+L20+L21+L22</f>
        <v>0</v>
      </c>
      <c r="L15" s="874"/>
      <c r="M15" s="874"/>
      <c r="N15" s="875"/>
      <c r="O15" s="542"/>
      <c r="P15" s="876">
        <f>'事業精算 (2)'!$E$28</f>
        <v>0</v>
      </c>
      <c r="Q15" s="850"/>
      <c r="R15" s="850"/>
      <c r="S15" s="850"/>
      <c r="T15" s="851"/>
      <c r="U15" s="852">
        <f>'事業精算 (2)'!$H$35</f>
        <v>0</v>
      </c>
      <c r="V15" s="853"/>
      <c r="W15" s="853"/>
      <c r="X15" s="853"/>
      <c r="Y15" s="854"/>
      <c r="Z15" s="849">
        <f>'事業精算 (2)'!$H$39</f>
        <v>0</v>
      </c>
      <c r="AA15" s="850"/>
      <c r="AB15" s="850"/>
      <c r="AC15" s="850"/>
      <c r="AD15" s="851"/>
      <c r="AE15" s="849">
        <f>SUM(AG16:AG22)</f>
        <v>0</v>
      </c>
      <c r="AF15" s="850"/>
      <c r="AG15" s="851"/>
      <c r="AH15" s="849">
        <f>SUM(AJ16:AJ18)</f>
        <v>0</v>
      </c>
      <c r="AI15" s="850"/>
      <c r="AJ15" s="851"/>
      <c r="AK15" s="849">
        <f>'事業精算 (2)'!$E$50</f>
        <v>0</v>
      </c>
      <c r="AL15" s="850"/>
      <c r="AM15" s="851"/>
      <c r="AN15" s="852">
        <f>'事業精算 (2)'!$E$51</f>
        <v>0</v>
      </c>
      <c r="AO15" s="853"/>
      <c r="AP15" s="854"/>
      <c r="AQ15" s="852">
        <f>SUM(AS16:AS17)</f>
        <v>0</v>
      </c>
      <c r="AR15" s="853"/>
      <c r="AS15" s="854"/>
      <c r="AT15" s="543">
        <f>'事業精算 (2)'!$E$54</f>
        <v>0</v>
      </c>
      <c r="AU15" s="544">
        <f>SUM(P15:AT15)</f>
        <v>0</v>
      </c>
      <c r="AV15" s="545">
        <f>K15-AU15</f>
        <v>0</v>
      </c>
      <c r="AW15" s="490"/>
      <c r="AX15">
        <f>IF(A16=0,0,1)</f>
        <v>0</v>
      </c>
      <c r="AY15" s="490"/>
      <c r="AZ15" s="490"/>
      <c r="BA15" s="490"/>
      <c r="BB15" s="490"/>
      <c r="BD15" s="491" t="s">
        <v>2</v>
      </c>
      <c r="BE15" s="492" t="s">
        <v>3</v>
      </c>
      <c r="BF15" s="491" t="s">
        <v>4</v>
      </c>
    </row>
    <row r="16" spans="1:58" s="193" customFormat="1" ht="21" customHeight="1">
      <c r="A16" s="797">
        <f>'事業精算 (2)'!$C$13</f>
        <v>0</v>
      </c>
      <c r="B16" s="252">
        <f>'事業精算 (2)'!$J$6</f>
        <v>0</v>
      </c>
      <c r="C16" s="253" t="s">
        <v>105</v>
      </c>
      <c r="D16" s="253">
        <f>'事業精算 (2)'!$L$6</f>
        <v>0</v>
      </c>
      <c r="E16" s="254" t="s">
        <v>26</v>
      </c>
      <c r="F16" s="78" t="s">
        <v>13</v>
      </c>
      <c r="G16" s="79" t="s">
        <v>13</v>
      </c>
      <c r="H16" s="80" t="s">
        <v>13</v>
      </c>
      <c r="I16"/>
      <c r="J16" s="41" t="s">
        <v>418</v>
      </c>
      <c r="K16" s="4" t="s">
        <v>196</v>
      </c>
      <c r="L16" s="863">
        <f>'事業精算 (2)'!$G$17</f>
        <v>0</v>
      </c>
      <c r="M16" s="863"/>
      <c r="N16" s="864"/>
      <c r="O16"/>
      <c r="P16" s="48" t="s">
        <v>25</v>
      </c>
      <c r="Q16"/>
      <c r="R16" s="12" t="s">
        <v>13</v>
      </c>
      <c r="S16"/>
      <c r="T16" s="13" t="s">
        <v>26</v>
      </c>
      <c r="U16" s="11" t="s">
        <v>25</v>
      </c>
      <c r="V16"/>
      <c r="W16" s="12" t="s">
        <v>13</v>
      </c>
      <c r="X16" s="12"/>
      <c r="Y16" s="12"/>
      <c r="Z16" s="11" t="s">
        <v>25</v>
      </c>
      <c r="AA16"/>
      <c r="AB16" s="12" t="s">
        <v>13</v>
      </c>
      <c r="AC16"/>
      <c r="AD16" s="13" t="s">
        <v>105</v>
      </c>
      <c r="AE16" s="3" t="s">
        <v>418</v>
      </c>
      <c r="AF16" s="5" t="s">
        <v>29</v>
      </c>
      <c r="AG16" s="161">
        <f>'事業精算 (2)'!$J$40</f>
        <v>0</v>
      </c>
      <c r="AH16" s="3" t="s">
        <v>418</v>
      </c>
      <c r="AI16" s="5" t="s">
        <v>189</v>
      </c>
      <c r="AJ16" s="160">
        <f>'事業精算 (2)'!$J$47</f>
        <v>0</v>
      </c>
      <c r="AK16" s="3"/>
      <c r="AL16" s="5"/>
      <c r="AM16" s="15"/>
      <c r="AN16" s="14"/>
      <c r="AO16"/>
      <c r="AP16" s="15"/>
      <c r="AQ16" s="14" t="s">
        <v>418</v>
      </c>
      <c r="AR16" s="5" t="s">
        <v>195</v>
      </c>
      <c r="AS16" s="160">
        <f>'事業精算 (2)'!$J$52</f>
        <v>0</v>
      </c>
      <c r="AT16"/>
      <c r="AU16" s="187"/>
      <c r="AV16" s="49"/>
      <c r="AW16" s="502"/>
      <c r="AX16" s="502"/>
      <c r="AY16" s="502"/>
      <c r="AZ16" s="502"/>
      <c r="BA16" s="502"/>
      <c r="BB16" s="502"/>
      <c r="BD16" s="513"/>
      <c r="BE16" s="510"/>
      <c r="BF16" s="514"/>
    </row>
    <row r="17" spans="1:58" s="193" customFormat="1" ht="21" customHeight="1">
      <c r="A17" s="797"/>
      <c r="B17" s="865" t="s">
        <v>41</v>
      </c>
      <c r="C17" s="866"/>
      <c r="D17" s="866"/>
      <c r="E17" s="867"/>
      <c r="F17" s="82" t="s">
        <v>83</v>
      </c>
      <c r="G17"/>
      <c r="H17" s="36"/>
      <c r="I17"/>
      <c r="J17" s="41" t="s">
        <v>419</v>
      </c>
      <c r="K17" s="155" t="s">
        <v>199</v>
      </c>
      <c r="L17" s="766">
        <f>'事業精算 (2)'!$G$19</f>
        <v>0</v>
      </c>
      <c r="M17" s="766"/>
      <c r="N17" s="767"/>
      <c r="O17"/>
      <c r="P17" s="157">
        <f>'事業精算 (2)'!$M$28</f>
        <v>0</v>
      </c>
      <c r="Q17" s="5" t="s">
        <v>421</v>
      </c>
      <c r="R17" s="5">
        <f>'事業精算 (2)'!$O$28</f>
        <v>0</v>
      </c>
      <c r="S17" s="5" t="s">
        <v>420</v>
      </c>
      <c r="T17" s="158">
        <f>'事業精算 (2)'!$Q$28</f>
        <v>0</v>
      </c>
      <c r="U17" s="159">
        <f>'事業精算 (2)'!$M$32</f>
        <v>0</v>
      </c>
      <c r="V17" s="5" t="s">
        <v>420</v>
      </c>
      <c r="W17" s="5">
        <f>'事業精算 (2)'!$O$32</f>
        <v>0</v>
      </c>
      <c r="X17"/>
      <c r="Y17" s="5"/>
      <c r="Z17" s="159">
        <f>'事業精算 (2)'!$M$36</f>
        <v>0</v>
      </c>
      <c r="AA17" s="5" t="s">
        <v>420</v>
      </c>
      <c r="AB17" s="5">
        <f>'事業精算 (2)'!$O$36</f>
        <v>0</v>
      </c>
      <c r="AC17" s="5" t="s">
        <v>420</v>
      </c>
      <c r="AD17" s="158">
        <f>'事業精算 (2)'!$Q$36</f>
        <v>0</v>
      </c>
      <c r="AE17" s="3" t="s">
        <v>419</v>
      </c>
      <c r="AF17" s="5" t="s">
        <v>28</v>
      </c>
      <c r="AG17" s="161">
        <f>'事業精算 (2)'!$J$41</f>
        <v>0</v>
      </c>
      <c r="AH17" s="3" t="s">
        <v>429</v>
      </c>
      <c r="AI17" s="5" t="s">
        <v>193</v>
      </c>
      <c r="AJ17" s="160">
        <f>'事業精算 (2)'!$J$48</f>
        <v>0</v>
      </c>
      <c r="AK17" s="3"/>
      <c r="AL17" s="5"/>
      <c r="AM17" s="15"/>
      <c r="AN17" s="14"/>
      <c r="AO17"/>
      <c r="AP17" s="15"/>
      <c r="AQ17" s="14"/>
      <c r="AR17" s="5"/>
      <c r="AS17" s="160"/>
      <c r="AT17"/>
      <c r="AU17" s="187"/>
      <c r="AV17" s="49"/>
      <c r="AW17" s="502"/>
      <c r="AX17" s="502"/>
      <c r="AY17" s="502"/>
      <c r="AZ17" s="502"/>
      <c r="BA17" s="502"/>
      <c r="BB17" s="502"/>
      <c r="BD17" s="514">
        <f>P17*R17*T17</f>
        <v>0</v>
      </c>
      <c r="BE17" s="510">
        <f>U17*W17</f>
        <v>0</v>
      </c>
      <c r="BF17" s="514">
        <f>Z17*AB17*AD17</f>
        <v>0</v>
      </c>
    </row>
    <row r="18" spans="1:58" s="193" customFormat="1" ht="21" customHeight="1">
      <c r="A18" s="797"/>
      <c r="B18" s="891">
        <f>'事業精算 (2)'!$C$11</f>
        <v>0</v>
      </c>
      <c r="C18" s="892"/>
      <c r="D18" s="892"/>
      <c r="E18" s="893"/>
      <c r="F18" s="77" t="s">
        <v>84</v>
      </c>
      <c r="G18">
        <f>'事業精算 (2)'!$F$9</f>
        <v>0</v>
      </c>
      <c r="H18" s="81" t="s">
        <v>13</v>
      </c>
      <c r="I18"/>
      <c r="J18" s="42" t="s">
        <v>431</v>
      </c>
      <c r="K18" s="156">
        <f>'事業精算 (2)'!$K$19</f>
        <v>0</v>
      </c>
      <c r="L18" s="5" t="s">
        <v>21</v>
      </c>
      <c r="M18" s="5">
        <f>'事業精算 (2)'!$M$19</f>
        <v>0</v>
      </c>
      <c r="N18" s="43" t="s">
        <v>22</v>
      </c>
      <c r="O18"/>
      <c r="P18" s="157">
        <f>'事業精算 (2)'!$M$29</f>
        <v>0</v>
      </c>
      <c r="Q18" s="5" t="s">
        <v>424</v>
      </c>
      <c r="R18" s="5">
        <f>'事業精算 (2)'!$O$29</f>
        <v>0</v>
      </c>
      <c r="S18" s="5" t="s">
        <v>420</v>
      </c>
      <c r="T18" s="158">
        <f>'事業精算 (2)'!$Q$29</f>
        <v>0</v>
      </c>
      <c r="U18" s="159">
        <f>'事業精算 (2)'!$M$33</f>
        <v>0</v>
      </c>
      <c r="V18" s="5" t="s">
        <v>421</v>
      </c>
      <c r="W18" s="5">
        <f>'事業精算 (2)'!$O$33</f>
        <v>0</v>
      </c>
      <c r="X18"/>
      <c r="Y18" s="5"/>
      <c r="Z18" s="159">
        <f>'事業精算 (2)'!$M$37</f>
        <v>0</v>
      </c>
      <c r="AA18" s="5" t="s">
        <v>420</v>
      </c>
      <c r="AB18" s="5">
        <f>'事業精算 (2)'!$O$37</f>
        <v>0</v>
      </c>
      <c r="AC18" s="5" t="s">
        <v>420</v>
      </c>
      <c r="AD18" s="158">
        <f>'事業精算 (2)'!$Q$37</f>
        <v>0</v>
      </c>
      <c r="AE18" s="3" t="s">
        <v>16</v>
      </c>
      <c r="AF18" s="5" t="s">
        <v>104</v>
      </c>
      <c r="AG18" s="161">
        <f>'事業精算 (2)'!$J$42</f>
        <v>0</v>
      </c>
      <c r="AH18" s="3" t="s">
        <v>423</v>
      </c>
      <c r="AI18" s="5" t="s">
        <v>394</v>
      </c>
      <c r="AJ18" s="15">
        <f>'事業精算 (2)'!$J$49</f>
        <v>0</v>
      </c>
      <c r="AK18" s="3"/>
      <c r="AL18" s="5"/>
      <c r="AM18" s="15"/>
      <c r="AN18" s="14"/>
      <c r="AO18"/>
      <c r="AP18" s="15"/>
      <c r="AQ18" s="14"/>
      <c r="AR18"/>
      <c r="AS18" s="15"/>
      <c r="AT18"/>
      <c r="AU18" s="187"/>
      <c r="AV18" s="49"/>
      <c r="AW18" s="502"/>
      <c r="AX18" s="502"/>
      <c r="AY18" s="502"/>
      <c r="AZ18" s="502"/>
      <c r="BA18" s="502"/>
      <c r="BB18" s="502"/>
      <c r="BD18" s="514"/>
      <c r="BE18" s="510"/>
      <c r="BF18" s="514"/>
    </row>
    <row r="19" spans="1:58" s="193" customFormat="1" ht="21" customHeight="1">
      <c r="A19" s="797"/>
      <c r="B19" s="891"/>
      <c r="C19" s="892"/>
      <c r="D19" s="892"/>
      <c r="E19" s="893"/>
      <c r="F19" s="77" t="s">
        <v>85</v>
      </c>
      <c r="G19">
        <f>'事業精算 (2)'!$I$9</f>
        <v>0</v>
      </c>
      <c r="H19" s="81" t="s">
        <v>13</v>
      </c>
      <c r="I19"/>
      <c r="J19" s="42" t="s">
        <v>422</v>
      </c>
      <c r="K19" s="156">
        <f>'事業精算 (2)'!$K$20</f>
        <v>0</v>
      </c>
      <c r="L19" s="5" t="s">
        <v>21</v>
      </c>
      <c r="M19" s="5">
        <f>'事業精算 (2)'!$M$20</f>
        <v>0</v>
      </c>
      <c r="N19" s="43" t="s">
        <v>22</v>
      </c>
      <c r="O19"/>
      <c r="P19" s="157">
        <f>'事業精算 (2)'!$M$30</f>
        <v>0</v>
      </c>
      <c r="Q19" s="5" t="s">
        <v>430</v>
      </c>
      <c r="R19" s="5">
        <f>'事業精算 (2)'!$O$30</f>
        <v>0</v>
      </c>
      <c r="S19" s="5" t="s">
        <v>420</v>
      </c>
      <c r="T19" s="158">
        <f>'事業精算 (2)'!$Q$30</f>
        <v>0</v>
      </c>
      <c r="U19" s="159">
        <f>'事業精算 (2)'!$M$34</f>
        <v>0</v>
      </c>
      <c r="V19" s="5" t="s">
        <v>420</v>
      </c>
      <c r="W19" s="5">
        <f>'事業精算 (2)'!$O$34</f>
        <v>0</v>
      </c>
      <c r="X19"/>
      <c r="Y19" s="5"/>
      <c r="Z19" s="159">
        <f>'事業精算 (2)'!$M$38</f>
        <v>0</v>
      </c>
      <c r="AA19" s="5" t="s">
        <v>420</v>
      </c>
      <c r="AB19" s="5">
        <f>'事業精算 (2)'!$O$38</f>
        <v>0</v>
      </c>
      <c r="AC19" s="5" t="s">
        <v>420</v>
      </c>
      <c r="AD19" s="158">
        <f>'事業精算 (2)'!$Q$38</f>
        <v>0</v>
      </c>
      <c r="AE19" s="3" t="s">
        <v>18</v>
      </c>
      <c r="AF19" s="5" t="s">
        <v>72</v>
      </c>
      <c r="AG19" s="161">
        <f>'事業精算 (2)'!$J$43</f>
        <v>0</v>
      </c>
      <c r="AH19" s="3"/>
      <c r="AI19" s="5"/>
      <c r="AJ19" s="15"/>
      <c r="AK19" s="3"/>
      <c r="AL19" s="5"/>
      <c r="AM19" s="15"/>
      <c r="AN19" s="14"/>
      <c r="AO19"/>
      <c r="AP19" s="15"/>
      <c r="AQ19" s="14"/>
      <c r="AR19"/>
      <c r="AS19" s="15"/>
      <c r="AT19"/>
      <c r="AU19" s="187"/>
      <c r="AV19" s="49"/>
      <c r="AW19" s="502"/>
      <c r="AX19" s="502"/>
      <c r="AY19" s="502"/>
      <c r="AZ19" s="502"/>
      <c r="BA19" s="502"/>
      <c r="BB19" s="502"/>
      <c r="BD19" s="514">
        <f>P19*R19*T19</f>
        <v>0</v>
      </c>
      <c r="BE19" s="510">
        <f>U19*W19</f>
        <v>0</v>
      </c>
      <c r="BF19" s="514">
        <f>Z19*AB19*AD19</f>
        <v>0</v>
      </c>
    </row>
    <row r="20" spans="1:58" s="193" customFormat="1" ht="21" customHeight="1">
      <c r="A20" s="797"/>
      <c r="B20" s="865" t="s">
        <v>39</v>
      </c>
      <c r="C20" s="866"/>
      <c r="D20" s="866"/>
      <c r="E20" s="867"/>
      <c r="F20" s="14"/>
      <c r="G20"/>
      <c r="H20" s="36"/>
      <c r="I20"/>
      <c r="J20" s="41" t="s">
        <v>423</v>
      </c>
      <c r="K20" s="155" t="s">
        <v>198</v>
      </c>
      <c r="L20" s="778">
        <f>'事業精算 (2)'!$G$18</f>
        <v>0</v>
      </c>
      <c r="M20" s="778"/>
      <c r="N20" s="779"/>
      <c r="O20"/>
      <c r="P20" s="157">
        <f>'事業精算 (2)'!$M$31</f>
        <v>0</v>
      </c>
      <c r="Q20" s="5" t="s">
        <v>425</v>
      </c>
      <c r="R20" s="5">
        <f>'事業精算 (2)'!$O$31</f>
        <v>0</v>
      </c>
      <c r="S20" s="743" t="s">
        <v>415</v>
      </c>
      <c r="T20" s="744"/>
      <c r="U20" s="159">
        <f>'事業精算 (2)'!$M$35</f>
        <v>0</v>
      </c>
      <c r="V20" s="5" t="s">
        <v>432</v>
      </c>
      <c r="W20" s="5">
        <f>'事業精算 (2)'!$O$35</f>
        <v>0</v>
      </c>
      <c r="X20" s="645" t="s">
        <v>415</v>
      </c>
      <c r="Y20" s="742"/>
      <c r="Z20" s="159">
        <f>'事業精算 (2)'!$M$39</f>
        <v>0</v>
      </c>
      <c r="AA20" s="5" t="s">
        <v>425</v>
      </c>
      <c r="AB20" s="5">
        <f>'事業精算 (2)'!$O$39</f>
        <v>0</v>
      </c>
      <c r="AC20" s="743" t="s">
        <v>415</v>
      </c>
      <c r="AD20" s="744"/>
      <c r="AE20" s="3" t="s">
        <v>27</v>
      </c>
      <c r="AF20" s="5" t="s">
        <v>74</v>
      </c>
      <c r="AG20" s="161">
        <f>'事業精算 (2)'!$J$44</f>
        <v>0</v>
      </c>
      <c r="AH20" s="3"/>
      <c r="AI20" s="5"/>
      <c r="AJ20" s="15"/>
      <c r="AK20" s="3"/>
      <c r="AL20" s="5"/>
      <c r="AM20" s="15"/>
      <c r="AN20" s="14"/>
      <c r="AO20"/>
      <c r="AP20" s="15"/>
      <c r="AQ20" s="14"/>
      <c r="AR20"/>
      <c r="AS20" s="15"/>
      <c r="AT20"/>
      <c r="AU20" s="187"/>
      <c r="AV20" s="49"/>
      <c r="AW20" s="502"/>
      <c r="AX20" s="502"/>
      <c r="AY20" s="502"/>
      <c r="AZ20" s="502"/>
      <c r="BA20" s="502"/>
      <c r="BB20" s="502"/>
      <c r="BD20" s="514">
        <f>P20*R20*T20</f>
        <v>0</v>
      </c>
      <c r="BE20" s="510">
        <f>U20*W20</f>
        <v>0</v>
      </c>
      <c r="BF20" s="514">
        <f>Z20*AB20*AD20</f>
        <v>0</v>
      </c>
    </row>
    <row r="21" spans="1:58" s="193" customFormat="1" ht="21" customHeight="1">
      <c r="A21" s="797"/>
      <c r="B21" s="868">
        <f>'事業精算 (2)'!$C$12</f>
        <v>0</v>
      </c>
      <c r="C21" s="869"/>
      <c r="D21" s="869"/>
      <c r="E21" s="870"/>
      <c r="F21" s="14"/>
      <c r="G21"/>
      <c r="H21" s="36"/>
      <c r="I21"/>
      <c r="J21" s="41" t="s">
        <v>426</v>
      </c>
      <c r="K21" s="4" t="s">
        <v>200</v>
      </c>
      <c r="L21" s="881">
        <f>'事業精算 (2)'!$G$21</f>
        <v>0</v>
      </c>
      <c r="M21" s="881"/>
      <c r="N21" s="882"/>
      <c r="O21"/>
      <c r="P21" s="50"/>
      <c r="Q21" s="5"/>
      <c r="R21"/>
      <c r="S21" s="5"/>
      <c r="T21" s="15"/>
      <c r="U21" s="14"/>
      <c r="V21" s="5"/>
      <c r="W21"/>
      <c r="X21"/>
      <c r="Y21"/>
      <c r="Z21" s="14"/>
      <c r="AA21" s="5"/>
      <c r="AB21"/>
      <c r="AC21" s="5"/>
      <c r="AD21" s="15"/>
      <c r="AE21" s="3" t="s">
        <v>31</v>
      </c>
      <c r="AF21" s="73" t="s">
        <v>30</v>
      </c>
      <c r="AG21" s="161">
        <f>'事業精算 (2)'!$J$45</f>
        <v>0</v>
      </c>
      <c r="AH21" s="3"/>
      <c r="AI21" s="5"/>
      <c r="AJ21" s="15"/>
      <c r="AK21" s="3"/>
      <c r="AL21" s="4"/>
      <c r="AM21" s="16"/>
      <c r="AN21" s="154"/>
      <c r="AO21" s="71"/>
      <c r="AP21" s="16"/>
      <c r="AQ21" s="154"/>
      <c r="AR21" s="71"/>
      <c r="AS21" s="16"/>
      <c r="AT21" s="71"/>
      <c r="AU21" s="187"/>
      <c r="AV21" s="49"/>
      <c r="AW21" s="502"/>
      <c r="AX21" s="502"/>
      <c r="AY21" s="502"/>
      <c r="AZ21" s="502"/>
      <c r="BA21" s="502"/>
      <c r="BB21" s="502"/>
      <c r="BD21" s="514">
        <f>P21*R21*T21</f>
        <v>0</v>
      </c>
      <c r="BE21" s="510">
        <f>U21*W21</f>
        <v>0</v>
      </c>
      <c r="BF21" s="514">
        <f>Z21*AB21*AD21</f>
        <v>0</v>
      </c>
    </row>
    <row r="22" spans="1:58" s="193" customFormat="1" ht="21" customHeight="1">
      <c r="A22" s="798"/>
      <c r="B22" s="871"/>
      <c r="C22" s="872"/>
      <c r="D22" s="872"/>
      <c r="E22" s="873"/>
      <c r="F22" s="8"/>
      <c r="G22" s="9"/>
      <c r="H22" s="37"/>
      <c r="I22"/>
      <c r="J22" s="41" t="s">
        <v>27</v>
      </c>
      <c r="K22" s="5" t="s">
        <v>201</v>
      </c>
      <c r="L22" s="879">
        <f>'事業精算 (2)'!$G$22</f>
        <v>0</v>
      </c>
      <c r="M22" s="879"/>
      <c r="N22" s="880"/>
      <c r="O22"/>
      <c r="P22" s="38"/>
      <c r="Q22" s="17"/>
      <c r="R22" s="9"/>
      <c r="S22" s="17"/>
      <c r="T22" s="10"/>
      <c r="U22" s="8"/>
      <c r="V22" s="17"/>
      <c r="W22" s="9"/>
      <c r="X22" s="9"/>
      <c r="Y22" s="9"/>
      <c r="Z22" s="8"/>
      <c r="AA22" s="17"/>
      <c r="AB22" s="9"/>
      <c r="AC22" s="17"/>
      <c r="AD22" s="10"/>
      <c r="AE22" s="6" t="s">
        <v>427</v>
      </c>
      <c r="AF22" s="17" t="s">
        <v>73</v>
      </c>
      <c r="AG22" s="162">
        <f>'事業精算 (2)'!$J$46</f>
        <v>0</v>
      </c>
      <c r="AH22" s="6"/>
      <c r="AI22" s="17"/>
      <c r="AJ22" s="10"/>
      <c r="AK22" s="6"/>
      <c r="AL22" s="17"/>
      <c r="AM22" s="10"/>
      <c r="AN22" s="8"/>
      <c r="AO22" s="9"/>
      <c r="AP22" s="10"/>
      <c r="AQ22" s="8"/>
      <c r="AR22" s="9"/>
      <c r="AS22" s="10"/>
      <c r="AT22" s="9"/>
      <c r="AU22" s="188"/>
      <c r="AV22" s="51"/>
      <c r="AW22" s="502"/>
      <c r="AX22" s="502"/>
      <c r="AY22" s="502"/>
      <c r="AZ22" s="502"/>
      <c r="BA22" s="502"/>
      <c r="BB22" s="502"/>
      <c r="BD22" s="541">
        <f>P22*R22*T22</f>
        <v>0</v>
      </c>
      <c r="BE22" s="531">
        <f>U22*W22</f>
        <v>0</v>
      </c>
      <c r="BF22" s="541">
        <f>Z22*AB22*AD22</f>
        <v>0</v>
      </c>
    </row>
    <row r="23" spans="1:58" s="361" customFormat="1" ht="21" customHeight="1">
      <c r="A23" s="482">
        <v>3</v>
      </c>
      <c r="B23" s="803">
        <f>'事業精算 (3)'!$C$6</f>
        <v>0</v>
      </c>
      <c r="C23" s="804"/>
      <c r="D23" s="804"/>
      <c r="E23" s="805"/>
      <c r="F23" s="19">
        <f>'事業精算 (3)'!$F$8</f>
        <v>0</v>
      </c>
      <c r="G23" s="1">
        <f>SUM(G26:G27)</f>
        <v>0</v>
      </c>
      <c r="H23" s="35">
        <f>SUM(F23:G23)</f>
        <v>0</v>
      </c>
      <c r="I23"/>
      <c r="J23" s="40"/>
      <c r="K23" s="874">
        <f>L24+L25+L28+L29+L30</f>
        <v>0</v>
      </c>
      <c r="L23" s="874"/>
      <c r="M23" s="874"/>
      <c r="N23" s="875"/>
      <c r="O23" s="542"/>
      <c r="P23" s="876">
        <f>'事業精算 (3)'!$E$28</f>
        <v>0</v>
      </c>
      <c r="Q23" s="850"/>
      <c r="R23" s="850"/>
      <c r="S23" s="850"/>
      <c r="T23" s="851"/>
      <c r="U23" s="852">
        <f>'事業精算 (3)'!$H$35</f>
        <v>0</v>
      </c>
      <c r="V23" s="853"/>
      <c r="W23" s="853"/>
      <c r="X23" s="853"/>
      <c r="Y23" s="854"/>
      <c r="Z23" s="849">
        <f>'事業精算 (3)'!$H$39</f>
        <v>0</v>
      </c>
      <c r="AA23" s="850"/>
      <c r="AB23" s="850"/>
      <c r="AC23" s="850"/>
      <c r="AD23" s="851"/>
      <c r="AE23" s="849">
        <f>SUM(AG24:AG30)</f>
        <v>0</v>
      </c>
      <c r="AF23" s="850"/>
      <c r="AG23" s="851"/>
      <c r="AH23" s="849">
        <f>SUM(AJ24:AJ26)</f>
        <v>0</v>
      </c>
      <c r="AI23" s="850"/>
      <c r="AJ23" s="851"/>
      <c r="AK23" s="849">
        <f>'事業精算 (3)'!$E$50</f>
        <v>0</v>
      </c>
      <c r="AL23" s="850"/>
      <c r="AM23" s="851"/>
      <c r="AN23" s="852">
        <f>'事業精算 (3)'!$E$51</f>
        <v>0</v>
      </c>
      <c r="AO23" s="853"/>
      <c r="AP23" s="854"/>
      <c r="AQ23" s="852">
        <f>SUM(AS24:AS25)</f>
        <v>0</v>
      </c>
      <c r="AR23" s="853"/>
      <c r="AS23" s="854"/>
      <c r="AT23" s="543">
        <f>'事業精算 (3)'!$E$54</f>
        <v>0</v>
      </c>
      <c r="AU23" s="544">
        <f>SUM(P23:AT23)</f>
        <v>0</v>
      </c>
      <c r="AV23" s="545">
        <f>K23-AU23</f>
        <v>0</v>
      </c>
      <c r="AW23" s="444"/>
      <c r="AX23">
        <f>IF(A24=0,0,1)</f>
        <v>0</v>
      </c>
      <c r="AY23" s="444"/>
      <c r="AZ23" s="444"/>
      <c r="BA23" s="444"/>
      <c r="BB23" s="444"/>
      <c r="BD23" s="445" t="s">
        <v>2</v>
      </c>
      <c r="BE23" s="446" t="s">
        <v>3</v>
      </c>
      <c r="BF23" s="445" t="s">
        <v>4</v>
      </c>
    </row>
    <row r="24" spans="1:58" s="361" customFormat="1" ht="21" customHeight="1">
      <c r="A24" s="797">
        <f>'事業精算 (3)'!$C$13</f>
        <v>0</v>
      </c>
      <c r="B24" s="252">
        <f>'事業精算 (3)'!$J$6</f>
        <v>0</v>
      </c>
      <c r="C24" s="253" t="s">
        <v>105</v>
      </c>
      <c r="D24" s="253">
        <f>'事業精算 (3)'!$L$6</f>
        <v>0</v>
      </c>
      <c r="E24" s="254" t="s">
        <v>26</v>
      </c>
      <c r="F24" s="78" t="s">
        <v>13</v>
      </c>
      <c r="G24" s="79" t="s">
        <v>13</v>
      </c>
      <c r="H24" s="80" t="s">
        <v>13</v>
      </c>
      <c r="I24"/>
      <c r="J24" s="41" t="s">
        <v>428</v>
      </c>
      <c r="K24" s="4" t="s">
        <v>196</v>
      </c>
      <c r="L24" s="863">
        <f>'事業精算 (3)'!$G$17</f>
        <v>0</v>
      </c>
      <c r="M24" s="863"/>
      <c r="N24" s="864"/>
      <c r="O24"/>
      <c r="P24" s="48" t="s">
        <v>25</v>
      </c>
      <c r="Q24"/>
      <c r="R24" s="12" t="s">
        <v>13</v>
      </c>
      <c r="S24"/>
      <c r="T24" s="13" t="s">
        <v>26</v>
      </c>
      <c r="U24" s="11" t="s">
        <v>25</v>
      </c>
      <c r="V24"/>
      <c r="W24" s="12" t="s">
        <v>13</v>
      </c>
      <c r="X24" s="12"/>
      <c r="Y24" s="12"/>
      <c r="Z24" s="11" t="s">
        <v>25</v>
      </c>
      <c r="AA24"/>
      <c r="AB24" s="12" t="s">
        <v>13</v>
      </c>
      <c r="AC24"/>
      <c r="AD24" s="13" t="s">
        <v>105</v>
      </c>
      <c r="AE24" s="3" t="s">
        <v>418</v>
      </c>
      <c r="AF24" s="5" t="s">
        <v>29</v>
      </c>
      <c r="AG24" s="161">
        <f>'事業精算 (3)'!$J$40</f>
        <v>0</v>
      </c>
      <c r="AH24" s="3" t="s">
        <v>418</v>
      </c>
      <c r="AI24" s="5" t="s">
        <v>189</v>
      </c>
      <c r="AJ24" s="160">
        <f>'事業精算 (3)'!$J$47</f>
        <v>0</v>
      </c>
      <c r="AK24" s="3"/>
      <c r="AL24" s="5"/>
      <c r="AM24" s="15"/>
      <c r="AN24" s="14"/>
      <c r="AO24"/>
      <c r="AP24" s="15"/>
      <c r="AQ24" s="14" t="s">
        <v>418</v>
      </c>
      <c r="AR24" s="5" t="s">
        <v>195</v>
      </c>
      <c r="AS24" s="160">
        <f>'事業精算 (3)'!$J$52</f>
        <v>0</v>
      </c>
      <c r="AT24"/>
      <c r="AU24" s="187"/>
      <c r="AV24" s="49"/>
      <c r="AW24" s="362"/>
      <c r="AX24" s="362"/>
      <c r="AY24" s="362"/>
      <c r="AZ24" s="362"/>
      <c r="BA24" s="362"/>
      <c r="BB24" s="362"/>
      <c r="BD24" s="447"/>
      <c r="BE24" s="363"/>
      <c r="BF24" s="448"/>
    </row>
    <row r="25" spans="1:58" s="361" customFormat="1" ht="21" customHeight="1">
      <c r="A25" s="797"/>
      <c r="B25" s="865" t="s">
        <v>41</v>
      </c>
      <c r="C25" s="866"/>
      <c r="D25" s="866"/>
      <c r="E25" s="867"/>
      <c r="F25" s="82" t="s">
        <v>83</v>
      </c>
      <c r="G25"/>
      <c r="H25" s="36"/>
      <c r="I25"/>
      <c r="J25" s="41" t="s">
        <v>419</v>
      </c>
      <c r="K25" s="155" t="s">
        <v>199</v>
      </c>
      <c r="L25" s="766">
        <f>'事業精算 (3)'!$G$19</f>
        <v>0</v>
      </c>
      <c r="M25" s="766"/>
      <c r="N25" s="767"/>
      <c r="O25"/>
      <c r="P25" s="157">
        <f>'事業精算 (3)'!$M$28</f>
        <v>0</v>
      </c>
      <c r="Q25" s="5" t="s">
        <v>420</v>
      </c>
      <c r="R25" s="5">
        <f>'事業精算 (3)'!$O$28</f>
        <v>0</v>
      </c>
      <c r="S25" s="5" t="s">
        <v>420</v>
      </c>
      <c r="T25" s="158">
        <f>'事業精算 (3)'!$Q$28</f>
        <v>0</v>
      </c>
      <c r="U25" s="159">
        <f>'事業精算 (3)'!$M$32</f>
        <v>0</v>
      </c>
      <c r="V25" s="5" t="s">
        <v>420</v>
      </c>
      <c r="W25" s="5">
        <f>'事業精算 (3)'!$O$32</f>
        <v>0</v>
      </c>
      <c r="X25"/>
      <c r="Y25" s="5"/>
      <c r="Z25" s="159">
        <f>'事業精算 (3)'!$M$36</f>
        <v>0</v>
      </c>
      <c r="AA25" s="5" t="s">
        <v>420</v>
      </c>
      <c r="AB25" s="5">
        <f>'事業精算 (3)'!$O$36</f>
        <v>0</v>
      </c>
      <c r="AC25" s="5" t="s">
        <v>420</v>
      </c>
      <c r="AD25" s="158">
        <f>'事業精算 (3)'!$Q$36</f>
        <v>0</v>
      </c>
      <c r="AE25" s="3" t="s">
        <v>419</v>
      </c>
      <c r="AF25" s="5" t="s">
        <v>28</v>
      </c>
      <c r="AG25" s="161">
        <f>'事業精算 (3)'!$J$41</f>
        <v>0</v>
      </c>
      <c r="AH25" s="3" t="s">
        <v>419</v>
      </c>
      <c r="AI25" s="5" t="s">
        <v>193</v>
      </c>
      <c r="AJ25" s="160">
        <f>'事業精算 (3)'!$J$48</f>
        <v>0</v>
      </c>
      <c r="AK25" s="3"/>
      <c r="AL25" s="5"/>
      <c r="AM25" s="15"/>
      <c r="AN25" s="14"/>
      <c r="AO25"/>
      <c r="AP25" s="15"/>
      <c r="AQ25" s="14"/>
      <c r="AR25" s="5"/>
      <c r="AS25" s="160"/>
      <c r="AT25"/>
      <c r="AU25" s="187"/>
      <c r="AV25" s="49"/>
      <c r="AW25" s="362"/>
      <c r="AX25" s="362"/>
      <c r="AY25" s="362"/>
      <c r="AZ25" s="362"/>
      <c r="BA25" s="362"/>
      <c r="BB25" s="362"/>
      <c r="BD25" s="448">
        <f>P25*R25*T25</f>
        <v>0</v>
      </c>
      <c r="BE25" s="363">
        <f>U25*W25</f>
        <v>0</v>
      </c>
      <c r="BF25" s="448">
        <f>Z25*AB25*AD25</f>
        <v>0</v>
      </c>
    </row>
    <row r="26" spans="1:58" s="361" customFormat="1" ht="21" customHeight="1">
      <c r="A26" s="797"/>
      <c r="B26" s="891">
        <f>'事業精算 (3)'!$C$11</f>
        <v>0</v>
      </c>
      <c r="C26" s="892"/>
      <c r="D26" s="892"/>
      <c r="E26" s="893"/>
      <c r="F26" s="77" t="s">
        <v>84</v>
      </c>
      <c r="G26">
        <f>'事業精算 (3)'!$F$9</f>
        <v>0</v>
      </c>
      <c r="H26" s="81" t="s">
        <v>13</v>
      </c>
      <c r="I26"/>
      <c r="J26" s="42" t="s">
        <v>422</v>
      </c>
      <c r="K26" s="156">
        <f>'事業精算 (3)'!$K$19</f>
        <v>0</v>
      </c>
      <c r="L26" s="5" t="s">
        <v>21</v>
      </c>
      <c r="M26" s="5">
        <f>'事業精算 (3)'!$M$19</f>
        <v>0</v>
      </c>
      <c r="N26" s="43" t="s">
        <v>22</v>
      </c>
      <c r="O26"/>
      <c r="P26" s="157">
        <f>'事業精算 (3)'!$M$29</f>
        <v>0</v>
      </c>
      <c r="Q26" s="5" t="s">
        <v>420</v>
      </c>
      <c r="R26" s="5">
        <f>'事業精算 (3)'!$O$29</f>
        <v>0</v>
      </c>
      <c r="S26" s="5" t="s">
        <v>420</v>
      </c>
      <c r="T26" s="158">
        <f>'事業精算 (3)'!$Q$29</f>
        <v>0</v>
      </c>
      <c r="U26" s="159">
        <f>'事業精算 (3)'!$M$33</f>
        <v>0</v>
      </c>
      <c r="V26" s="5" t="s">
        <v>420</v>
      </c>
      <c r="W26" s="5">
        <f>'事業精算 (3)'!$O$33</f>
        <v>0</v>
      </c>
      <c r="X26"/>
      <c r="Y26" s="5"/>
      <c r="Z26" s="159">
        <f>'事業精算 (3)'!$M$37</f>
        <v>0</v>
      </c>
      <c r="AA26" s="5" t="s">
        <v>420</v>
      </c>
      <c r="AB26" s="5">
        <f>'事業精算 (3)'!$O$37</f>
        <v>0</v>
      </c>
      <c r="AC26" s="5" t="s">
        <v>420</v>
      </c>
      <c r="AD26" s="158">
        <f>'事業精算 (3)'!$Q$37</f>
        <v>0</v>
      </c>
      <c r="AE26" s="3" t="s">
        <v>16</v>
      </c>
      <c r="AF26" s="5" t="s">
        <v>104</v>
      </c>
      <c r="AG26" s="161">
        <f>'事業精算 (3)'!$J$42</f>
        <v>0</v>
      </c>
      <c r="AH26" s="3" t="s">
        <v>423</v>
      </c>
      <c r="AI26" s="5" t="s">
        <v>394</v>
      </c>
      <c r="AJ26" s="15">
        <f>'事業精算 (3)'!$J$49</f>
        <v>0</v>
      </c>
      <c r="AK26" s="3"/>
      <c r="AL26" s="5"/>
      <c r="AM26" s="15"/>
      <c r="AN26" s="14"/>
      <c r="AO26"/>
      <c r="AP26" s="15"/>
      <c r="AQ26" s="14"/>
      <c r="AR26"/>
      <c r="AS26" s="15"/>
      <c r="AT26"/>
      <c r="AU26" s="187"/>
      <c r="AV26" s="49"/>
      <c r="AW26" s="362"/>
      <c r="AX26" s="362"/>
      <c r="AY26" s="362"/>
      <c r="AZ26" s="362"/>
      <c r="BA26" s="362"/>
      <c r="BB26" s="362"/>
      <c r="BD26" s="448"/>
      <c r="BE26" s="363"/>
      <c r="BF26" s="448"/>
    </row>
    <row r="27" spans="1:58" s="361" customFormat="1" ht="21" customHeight="1">
      <c r="A27" s="797"/>
      <c r="B27" s="891"/>
      <c r="C27" s="892"/>
      <c r="D27" s="892"/>
      <c r="E27" s="893"/>
      <c r="F27" s="77" t="s">
        <v>85</v>
      </c>
      <c r="G27">
        <f>'事業精算 (3)'!$I$9</f>
        <v>0</v>
      </c>
      <c r="H27" s="81" t="s">
        <v>13</v>
      </c>
      <c r="I27"/>
      <c r="J27" s="42" t="s">
        <v>422</v>
      </c>
      <c r="K27" s="156">
        <f>'事業精算 (3)'!$K$20</f>
        <v>0</v>
      </c>
      <c r="L27" s="5" t="s">
        <v>21</v>
      </c>
      <c r="M27" s="5">
        <f>'事業精算 (3)'!$M$20</f>
        <v>0</v>
      </c>
      <c r="N27" s="43" t="s">
        <v>22</v>
      </c>
      <c r="O27"/>
      <c r="P27" s="157">
        <f>'事業精算 (3)'!$M$30</f>
        <v>0</v>
      </c>
      <c r="Q27" s="5" t="s">
        <v>420</v>
      </c>
      <c r="R27" s="5">
        <f>'事業精算 (3)'!$O$30</f>
        <v>0</v>
      </c>
      <c r="S27" s="5" t="s">
        <v>420</v>
      </c>
      <c r="T27" s="158">
        <f>'事業精算 (3)'!$Q$30</f>
        <v>0</v>
      </c>
      <c r="U27" s="159">
        <f>'事業精算 (3)'!$M$34</f>
        <v>0</v>
      </c>
      <c r="V27" s="5" t="s">
        <v>420</v>
      </c>
      <c r="W27" s="5">
        <f>'事業精算 (3)'!$O$34</f>
        <v>0</v>
      </c>
      <c r="X27"/>
      <c r="Y27" s="5"/>
      <c r="Z27" s="159">
        <f>'事業精算 (3)'!$M$38</f>
        <v>0</v>
      </c>
      <c r="AA27" s="5" t="s">
        <v>420</v>
      </c>
      <c r="AB27" s="5">
        <f>'事業精算 (3)'!$O$38</f>
        <v>0</v>
      </c>
      <c r="AC27" s="5" t="s">
        <v>420</v>
      </c>
      <c r="AD27" s="158">
        <f>'事業精算 (3)'!$Q$38</f>
        <v>0</v>
      </c>
      <c r="AE27" s="3" t="s">
        <v>18</v>
      </c>
      <c r="AF27" s="5" t="s">
        <v>72</v>
      </c>
      <c r="AG27" s="161">
        <f>'事業精算 (3)'!$J$43</f>
        <v>0</v>
      </c>
      <c r="AH27" s="3"/>
      <c r="AI27" s="5"/>
      <c r="AJ27" s="15"/>
      <c r="AK27" s="3"/>
      <c r="AL27" s="5"/>
      <c r="AM27" s="15"/>
      <c r="AN27" s="14"/>
      <c r="AO27"/>
      <c r="AP27" s="15"/>
      <c r="AQ27" s="14"/>
      <c r="AR27"/>
      <c r="AS27" s="15"/>
      <c r="AT27"/>
      <c r="AU27" s="187"/>
      <c r="AV27" s="49"/>
      <c r="AW27" s="362"/>
      <c r="AX27" s="362"/>
      <c r="AY27" s="362"/>
      <c r="AZ27" s="362"/>
      <c r="BA27" s="362"/>
      <c r="BB27" s="362"/>
      <c r="BD27" s="448">
        <f>P27*R27*T27</f>
        <v>0</v>
      </c>
      <c r="BE27" s="363">
        <f>U27*W27</f>
        <v>0</v>
      </c>
      <c r="BF27" s="448">
        <f>Z27*AB27*AD27</f>
        <v>0</v>
      </c>
    </row>
    <row r="28" spans="1:58" s="361" customFormat="1" ht="21" customHeight="1">
      <c r="A28" s="797"/>
      <c r="B28" s="865" t="s">
        <v>39</v>
      </c>
      <c r="C28" s="866"/>
      <c r="D28" s="866"/>
      <c r="E28" s="867"/>
      <c r="F28" s="14"/>
      <c r="G28"/>
      <c r="H28" s="36"/>
      <c r="I28"/>
      <c r="J28" s="41" t="s">
        <v>423</v>
      </c>
      <c r="K28" s="155" t="s">
        <v>198</v>
      </c>
      <c r="L28" s="778">
        <f>'事業精算 (3)'!$G$18</f>
        <v>0</v>
      </c>
      <c r="M28" s="778"/>
      <c r="N28" s="779"/>
      <c r="O28"/>
      <c r="P28" s="157">
        <f>'事業精算 (3)'!$M$31</f>
        <v>0</v>
      </c>
      <c r="Q28" s="5" t="s">
        <v>425</v>
      </c>
      <c r="R28" s="5">
        <f>'事業精算 (3)'!$O$31</f>
        <v>0</v>
      </c>
      <c r="S28" s="743" t="s">
        <v>415</v>
      </c>
      <c r="T28" s="744"/>
      <c r="U28" s="159">
        <f>'事業精算 (3)'!$M$35</f>
        <v>0</v>
      </c>
      <c r="V28" s="5" t="s">
        <v>425</v>
      </c>
      <c r="W28" s="5">
        <f>'事業精算 (3)'!$O$35</f>
        <v>0</v>
      </c>
      <c r="X28" s="645" t="s">
        <v>415</v>
      </c>
      <c r="Y28" s="742"/>
      <c r="Z28" s="159">
        <f>'事業精算 (3)'!$M$39</f>
        <v>0</v>
      </c>
      <c r="AA28" s="5" t="s">
        <v>425</v>
      </c>
      <c r="AB28" s="5">
        <f>'事業精算 (3)'!$O$39</f>
        <v>0</v>
      </c>
      <c r="AC28" s="743" t="s">
        <v>415</v>
      </c>
      <c r="AD28" s="744"/>
      <c r="AE28" s="3" t="s">
        <v>27</v>
      </c>
      <c r="AF28" s="5" t="s">
        <v>74</v>
      </c>
      <c r="AG28" s="161">
        <f>'事業精算 (3)'!$J$44</f>
        <v>0</v>
      </c>
      <c r="AH28" s="3"/>
      <c r="AI28" s="5"/>
      <c r="AJ28" s="15"/>
      <c r="AK28" s="3"/>
      <c r="AL28" s="5"/>
      <c r="AM28" s="15"/>
      <c r="AN28" s="14"/>
      <c r="AO28"/>
      <c r="AP28" s="15"/>
      <c r="AQ28" s="14"/>
      <c r="AR28"/>
      <c r="AS28" s="15"/>
      <c r="AT28"/>
      <c r="AU28" s="187"/>
      <c r="AV28" s="49"/>
      <c r="AW28" s="362"/>
      <c r="AX28" s="362"/>
      <c r="AY28" s="362"/>
      <c r="AZ28" s="362"/>
      <c r="BA28" s="362"/>
      <c r="BB28" s="362"/>
      <c r="BD28" s="448">
        <f>P28*R28*T28</f>
        <v>0</v>
      </c>
      <c r="BE28" s="363">
        <f>U28*W28</f>
        <v>0</v>
      </c>
      <c r="BF28" s="448">
        <f>Z28*AB28*AD28</f>
        <v>0</v>
      </c>
    </row>
    <row r="29" spans="1:58" s="361" customFormat="1" ht="21" customHeight="1">
      <c r="A29" s="797"/>
      <c r="B29" s="868">
        <f>'事業精算 (3)'!$C$12</f>
        <v>0</v>
      </c>
      <c r="C29" s="869"/>
      <c r="D29" s="869"/>
      <c r="E29" s="870"/>
      <c r="F29" s="14"/>
      <c r="G29"/>
      <c r="H29" s="36"/>
      <c r="I29"/>
      <c r="J29" s="41" t="s">
        <v>426</v>
      </c>
      <c r="K29" s="4" t="s">
        <v>200</v>
      </c>
      <c r="L29" s="881">
        <f>'事業精算 (3)'!$G$21</f>
        <v>0</v>
      </c>
      <c r="M29" s="881"/>
      <c r="N29" s="882"/>
      <c r="O29"/>
      <c r="P29" s="50"/>
      <c r="Q29" s="5"/>
      <c r="R29"/>
      <c r="S29" s="5"/>
      <c r="T29" s="15"/>
      <c r="U29" s="14"/>
      <c r="V29" s="5"/>
      <c r="W29"/>
      <c r="X29"/>
      <c r="Y29"/>
      <c r="Z29" s="14"/>
      <c r="AA29" s="5"/>
      <c r="AB29"/>
      <c r="AC29" s="5"/>
      <c r="AD29" s="15"/>
      <c r="AE29" s="3" t="s">
        <v>31</v>
      </c>
      <c r="AF29" s="73" t="s">
        <v>30</v>
      </c>
      <c r="AG29" s="161">
        <f>'事業精算 (3)'!$J$45</f>
        <v>0</v>
      </c>
      <c r="AH29" s="3"/>
      <c r="AI29" s="5"/>
      <c r="AJ29" s="15"/>
      <c r="AK29" s="3"/>
      <c r="AL29" s="4"/>
      <c r="AM29" s="16"/>
      <c r="AN29" s="154"/>
      <c r="AO29" s="71"/>
      <c r="AP29" s="16"/>
      <c r="AQ29" s="154"/>
      <c r="AR29" s="71"/>
      <c r="AS29" s="16"/>
      <c r="AT29" s="71"/>
      <c r="AU29" s="187"/>
      <c r="AV29" s="49"/>
      <c r="AW29" s="362"/>
      <c r="AX29" s="362"/>
      <c r="AY29" s="362"/>
      <c r="AZ29" s="362"/>
      <c r="BA29" s="362"/>
      <c r="BB29" s="362"/>
      <c r="BD29" s="448">
        <f>P29*R29*T29</f>
        <v>0</v>
      </c>
      <c r="BE29" s="363">
        <f>U29*W29</f>
        <v>0</v>
      </c>
      <c r="BF29" s="448">
        <f>Z29*AB29*AD29</f>
        <v>0</v>
      </c>
    </row>
    <row r="30" spans="1:58" s="361" customFormat="1" ht="21" customHeight="1">
      <c r="A30" s="798"/>
      <c r="B30" s="871"/>
      <c r="C30" s="872"/>
      <c r="D30" s="872"/>
      <c r="E30" s="873"/>
      <c r="F30" s="8"/>
      <c r="G30" s="9"/>
      <c r="H30" s="37"/>
      <c r="I30"/>
      <c r="J30" s="41" t="s">
        <v>27</v>
      </c>
      <c r="K30" s="5" t="s">
        <v>201</v>
      </c>
      <c r="L30" s="879">
        <f>'事業精算 (3)'!$G$22</f>
        <v>0</v>
      </c>
      <c r="M30" s="879"/>
      <c r="N30" s="880"/>
      <c r="O30"/>
      <c r="P30" s="38"/>
      <c r="Q30" s="17"/>
      <c r="R30" s="9"/>
      <c r="S30" s="17"/>
      <c r="T30" s="10"/>
      <c r="U30" s="8"/>
      <c r="V30" s="17"/>
      <c r="W30" s="9"/>
      <c r="X30" s="9"/>
      <c r="Y30" s="9"/>
      <c r="Z30" s="8"/>
      <c r="AA30" s="17"/>
      <c r="AB30" s="9"/>
      <c r="AC30" s="17"/>
      <c r="AD30" s="10"/>
      <c r="AE30" s="6" t="s">
        <v>427</v>
      </c>
      <c r="AF30" s="17" t="s">
        <v>73</v>
      </c>
      <c r="AG30" s="162">
        <f>'事業精算 (3)'!$J$46</f>
        <v>0</v>
      </c>
      <c r="AH30" s="6"/>
      <c r="AI30" s="17"/>
      <c r="AJ30" s="10"/>
      <c r="AK30" s="6"/>
      <c r="AL30" s="17"/>
      <c r="AM30" s="10"/>
      <c r="AN30" s="8"/>
      <c r="AO30" s="9"/>
      <c r="AP30" s="10"/>
      <c r="AQ30" s="8"/>
      <c r="AR30" s="9"/>
      <c r="AS30" s="10"/>
      <c r="AT30" s="9"/>
      <c r="AU30" s="188"/>
      <c r="AV30" s="51"/>
      <c r="AW30" s="362"/>
      <c r="AX30" s="362"/>
      <c r="AY30" s="362"/>
      <c r="AZ30" s="362"/>
      <c r="BA30" s="362"/>
      <c r="BB30" s="362"/>
      <c r="BD30" s="449">
        <f>P30*R30*T30</f>
        <v>0</v>
      </c>
      <c r="BE30" s="364">
        <f>U30*W30</f>
        <v>0</v>
      </c>
      <c r="BF30" s="449">
        <f>Z30*AB30*AD30</f>
        <v>0</v>
      </c>
    </row>
    <row r="31" spans="1:58" s="361" customFormat="1" ht="21" customHeight="1">
      <c r="A31" s="482">
        <v>4</v>
      </c>
      <c r="B31" s="840">
        <f>'事業精算 (4)'!$C$6</f>
        <v>0</v>
      </c>
      <c r="C31" s="841"/>
      <c r="D31" s="841"/>
      <c r="E31" s="842"/>
      <c r="F31" s="483">
        <f>'事業精算 (4)'!$F$8</f>
        <v>0</v>
      </c>
      <c r="G31" s="484">
        <f>SUM(G34:G35)</f>
        <v>0</v>
      </c>
      <c r="H31" s="485">
        <f>SUM(F31:G31)</f>
        <v>0</v>
      </c>
      <c r="I31" s="193"/>
      <c r="J31" s="486"/>
      <c r="K31" s="822">
        <f>L32+L33+L36+L37+L38</f>
        <v>0</v>
      </c>
      <c r="L31" s="822"/>
      <c r="M31" s="822"/>
      <c r="N31" s="823"/>
      <c r="O31" s="193"/>
      <c r="P31" s="737">
        <f>'事業精算 (4)'!$E$28</f>
        <v>0</v>
      </c>
      <c r="Q31" s="729"/>
      <c r="R31" s="729"/>
      <c r="S31" s="729"/>
      <c r="T31" s="730"/>
      <c r="U31" s="738">
        <f>'事業精算 (4)'!$H$35</f>
        <v>0</v>
      </c>
      <c r="V31" s="739"/>
      <c r="W31" s="739"/>
      <c r="X31" s="739"/>
      <c r="Y31" s="740"/>
      <c r="Z31" s="728">
        <f>'事業精算 (4)'!$H$39</f>
        <v>0</v>
      </c>
      <c r="AA31" s="729"/>
      <c r="AB31" s="729"/>
      <c r="AC31" s="729"/>
      <c r="AD31" s="730"/>
      <c r="AE31" s="728">
        <f>SUM(AG32:AG38)</f>
        <v>0</v>
      </c>
      <c r="AF31" s="729"/>
      <c r="AG31" s="730"/>
      <c r="AH31" s="728">
        <f>SUM(AJ32:AJ34)</f>
        <v>0</v>
      </c>
      <c r="AI31" s="729"/>
      <c r="AJ31" s="730"/>
      <c r="AK31" s="728">
        <f>'事業精算 (4)'!$E$50</f>
        <v>0</v>
      </c>
      <c r="AL31" s="729"/>
      <c r="AM31" s="730"/>
      <c r="AN31" s="888">
        <f>'事業精算 (4)'!$E$51</f>
        <v>0</v>
      </c>
      <c r="AO31" s="889"/>
      <c r="AP31" s="890"/>
      <c r="AQ31" s="738">
        <f>SUM(AS32:AS33)</f>
        <v>0</v>
      </c>
      <c r="AR31" s="739"/>
      <c r="AS31" s="740"/>
      <c r="AT31" s="487">
        <f>'事業精算 (4)'!$E$54</f>
        <v>0</v>
      </c>
      <c r="AU31" s="488">
        <f>SUM(P31:AT31)</f>
        <v>0</v>
      </c>
      <c r="AV31" s="489">
        <f>K31-AU31</f>
        <v>0</v>
      </c>
      <c r="AW31" s="444"/>
      <c r="AX31">
        <f>IF(A32=0,0,1)</f>
        <v>0</v>
      </c>
      <c r="AY31" s="444"/>
      <c r="AZ31" s="444"/>
      <c r="BA31" s="444"/>
      <c r="BB31" s="444"/>
      <c r="BD31" s="445" t="s">
        <v>2</v>
      </c>
      <c r="BE31" s="446" t="s">
        <v>3</v>
      </c>
      <c r="BF31" s="445" t="s">
        <v>4</v>
      </c>
    </row>
    <row r="32" spans="1:58" s="361" customFormat="1" ht="21" customHeight="1">
      <c r="A32" s="797">
        <f>'事業精算 (4)'!$C$13</f>
        <v>0</v>
      </c>
      <c r="B32" s="493">
        <f>'事業精算 (4)'!$J$6</f>
        <v>0</v>
      </c>
      <c r="C32" s="494" t="s">
        <v>105</v>
      </c>
      <c r="D32" s="494">
        <f>'事業精算 (4)'!$L$6</f>
        <v>0</v>
      </c>
      <c r="E32" s="495" t="s">
        <v>26</v>
      </c>
      <c r="F32" s="496" t="s">
        <v>13</v>
      </c>
      <c r="G32" s="497" t="s">
        <v>13</v>
      </c>
      <c r="H32" s="498" t="s">
        <v>13</v>
      </c>
      <c r="I32" s="193"/>
      <c r="J32" s="499" t="s">
        <v>14</v>
      </c>
      <c r="K32" s="500" t="s">
        <v>196</v>
      </c>
      <c r="L32" s="824">
        <f>'事業精算 (4)'!$G$17</f>
        <v>0</v>
      </c>
      <c r="M32" s="824"/>
      <c r="N32" s="825"/>
      <c r="O32" s="193"/>
      <c r="P32" s="501" t="s">
        <v>25</v>
      </c>
      <c r="Q32" s="502"/>
      <c r="R32" s="503" t="s">
        <v>13</v>
      </c>
      <c r="S32" s="502"/>
      <c r="T32" s="504" t="s">
        <v>26</v>
      </c>
      <c r="U32" s="505" t="s">
        <v>25</v>
      </c>
      <c r="V32" s="502"/>
      <c r="W32" s="503" t="s">
        <v>13</v>
      </c>
      <c r="X32" s="503"/>
      <c r="Y32" s="503"/>
      <c r="Z32" s="505" t="s">
        <v>25</v>
      </c>
      <c r="AA32" s="502"/>
      <c r="AB32" s="503" t="s">
        <v>13</v>
      </c>
      <c r="AC32" s="502"/>
      <c r="AD32" s="504" t="s">
        <v>105</v>
      </c>
      <c r="AE32" s="506" t="s">
        <v>14</v>
      </c>
      <c r="AF32" s="441" t="s">
        <v>29</v>
      </c>
      <c r="AG32" s="507">
        <f>'事業精算 (4)'!$J$40</f>
        <v>0</v>
      </c>
      <c r="AH32" s="506" t="s">
        <v>14</v>
      </c>
      <c r="AI32" s="441" t="s">
        <v>189</v>
      </c>
      <c r="AJ32" s="508">
        <f>'事業精算 (4)'!$J$47</f>
        <v>0</v>
      </c>
      <c r="AK32" s="506"/>
      <c r="AL32" s="441"/>
      <c r="AM32" s="509"/>
      <c r="AN32" s="510"/>
      <c r="AO32" s="502"/>
      <c r="AP32" s="509"/>
      <c r="AQ32" s="510" t="s">
        <v>14</v>
      </c>
      <c r="AR32" s="441" t="s">
        <v>195</v>
      </c>
      <c r="AS32" s="508">
        <f>'事業精算 (4)'!$J$52</f>
        <v>0</v>
      </c>
      <c r="AT32" s="502"/>
      <c r="AU32" s="511"/>
      <c r="AV32" s="512"/>
      <c r="AW32" s="362"/>
      <c r="AX32" s="362"/>
      <c r="AY32" s="362"/>
      <c r="AZ32" s="362"/>
      <c r="BA32" s="362"/>
      <c r="BB32" s="362"/>
      <c r="BD32" s="447"/>
      <c r="BE32" s="363"/>
      <c r="BF32" s="448"/>
    </row>
    <row r="33" spans="1:58" s="361" customFormat="1" ht="21" customHeight="1">
      <c r="A33" s="797"/>
      <c r="B33" s="846" t="s">
        <v>41</v>
      </c>
      <c r="C33" s="847"/>
      <c r="D33" s="847"/>
      <c r="E33" s="848"/>
      <c r="F33" s="515" t="s">
        <v>83</v>
      </c>
      <c r="G33" s="502"/>
      <c r="H33" s="516"/>
      <c r="I33" s="193"/>
      <c r="J33" s="499" t="s">
        <v>15</v>
      </c>
      <c r="K33" s="517" t="s">
        <v>199</v>
      </c>
      <c r="L33" s="826">
        <f>'事業精算 (4)'!$G$19</f>
        <v>0</v>
      </c>
      <c r="M33" s="826"/>
      <c r="N33" s="827"/>
      <c r="O33" s="193"/>
      <c r="P33" s="518">
        <f>'事業精算 (4)'!$M$28</f>
        <v>0</v>
      </c>
      <c r="Q33" s="441" t="s">
        <v>24</v>
      </c>
      <c r="R33" s="441">
        <f>'事業精算 (4)'!$O$28</f>
        <v>0</v>
      </c>
      <c r="S33" s="441" t="s">
        <v>24</v>
      </c>
      <c r="T33" s="519">
        <f>'事業精算 (4)'!$Q$28</f>
        <v>0</v>
      </c>
      <c r="U33" s="520">
        <f>'事業精算 (4)'!$M$32</f>
        <v>0</v>
      </c>
      <c r="V33" s="441" t="s">
        <v>24</v>
      </c>
      <c r="W33" s="441">
        <f>'事業精算 (4)'!$O$32</f>
        <v>0</v>
      </c>
      <c r="X33" s="502"/>
      <c r="Y33" s="441"/>
      <c r="Z33" s="520">
        <f>'事業精算 (4)'!$M$36</f>
        <v>0</v>
      </c>
      <c r="AA33" s="441" t="s">
        <v>24</v>
      </c>
      <c r="AB33" s="441">
        <f>'事業精算 (4)'!$O$36</f>
        <v>0</v>
      </c>
      <c r="AC33" s="441" t="s">
        <v>24</v>
      </c>
      <c r="AD33" s="519">
        <f>'事業精算 (4)'!$Q$36</f>
        <v>0</v>
      </c>
      <c r="AE33" s="506" t="s">
        <v>15</v>
      </c>
      <c r="AF33" s="441" t="s">
        <v>28</v>
      </c>
      <c r="AG33" s="507">
        <f>'事業精算 (4)'!$J$41</f>
        <v>0</v>
      </c>
      <c r="AH33" s="506" t="s">
        <v>15</v>
      </c>
      <c r="AI33" s="441" t="s">
        <v>193</v>
      </c>
      <c r="AJ33" s="508">
        <f>'事業精算 (4)'!$J$48</f>
        <v>0</v>
      </c>
      <c r="AK33" s="506"/>
      <c r="AL33" s="441"/>
      <c r="AM33" s="509"/>
      <c r="AN33" s="510"/>
      <c r="AO33" s="502"/>
      <c r="AP33" s="509"/>
      <c r="AQ33" s="510"/>
      <c r="AR33" s="441"/>
      <c r="AS33" s="508"/>
      <c r="AT33" s="502"/>
      <c r="AU33" s="511"/>
      <c r="AV33" s="512"/>
      <c r="AW33" s="362"/>
      <c r="AX33" s="362"/>
      <c r="AY33" s="362"/>
      <c r="AZ33" s="362"/>
      <c r="BA33" s="362"/>
      <c r="BB33" s="362"/>
      <c r="BD33" s="448">
        <f>P33*R33*T33</f>
        <v>0</v>
      </c>
      <c r="BE33" s="363">
        <f>U33*W33</f>
        <v>0</v>
      </c>
      <c r="BF33" s="448">
        <f>Z33*AB33*AD33</f>
        <v>0</v>
      </c>
    </row>
    <row r="34" spans="1:58" s="361" customFormat="1" ht="21" customHeight="1">
      <c r="A34" s="797"/>
      <c r="B34" s="806">
        <f>'事業精算 (4)'!$C$11</f>
        <v>0</v>
      </c>
      <c r="C34" s="807"/>
      <c r="D34" s="807"/>
      <c r="E34" s="808"/>
      <c r="F34" s="521" t="s">
        <v>84</v>
      </c>
      <c r="G34" s="502">
        <f>'事業精算 (4)'!$F$9</f>
        <v>0</v>
      </c>
      <c r="H34" s="522" t="s">
        <v>13</v>
      </c>
      <c r="I34" s="193"/>
      <c r="J34" s="523" t="s">
        <v>20</v>
      </c>
      <c r="K34" s="524">
        <f>'事業精算 (4)'!$K$19</f>
        <v>0</v>
      </c>
      <c r="L34" s="441" t="s">
        <v>21</v>
      </c>
      <c r="M34" s="441">
        <f>'事業精算 (4)'!$M$19</f>
        <v>0</v>
      </c>
      <c r="N34" s="525" t="s">
        <v>22</v>
      </c>
      <c r="O34" s="193"/>
      <c r="P34" s="518">
        <f>'事業精算 (4)'!$M$29</f>
        <v>0</v>
      </c>
      <c r="Q34" s="441" t="s">
        <v>24</v>
      </c>
      <c r="R34" s="441">
        <f>'事業精算 (4)'!$O$29</f>
        <v>0</v>
      </c>
      <c r="S34" s="441" t="s">
        <v>24</v>
      </c>
      <c r="T34" s="519">
        <f>'事業精算 (4)'!$Q$29</f>
        <v>0</v>
      </c>
      <c r="U34" s="520">
        <f>'事業精算 (4)'!$M$33</f>
        <v>0</v>
      </c>
      <c r="V34" s="441" t="s">
        <v>24</v>
      </c>
      <c r="W34" s="441">
        <f>'事業精算 (4)'!$O$33</f>
        <v>0</v>
      </c>
      <c r="X34" s="502"/>
      <c r="Y34" s="441"/>
      <c r="Z34" s="520">
        <f>'事業精算 (4)'!$M$37</f>
        <v>0</v>
      </c>
      <c r="AA34" s="441" t="s">
        <v>24</v>
      </c>
      <c r="AB34" s="441">
        <f>'事業精算 (4)'!$O$37</f>
        <v>0</v>
      </c>
      <c r="AC34" s="441" t="s">
        <v>24</v>
      </c>
      <c r="AD34" s="519">
        <f>'事業精算 (4)'!$Q$37</f>
        <v>0</v>
      </c>
      <c r="AE34" s="506" t="s">
        <v>16</v>
      </c>
      <c r="AF34" s="441" t="s">
        <v>104</v>
      </c>
      <c r="AG34" s="507">
        <f>'事業精算 (4)'!$J$42</f>
        <v>0</v>
      </c>
      <c r="AH34" s="506" t="s">
        <v>17</v>
      </c>
      <c r="AI34" s="441" t="s">
        <v>394</v>
      </c>
      <c r="AJ34" s="509">
        <f>'事業精算 (4)'!$J$49</f>
        <v>0</v>
      </c>
      <c r="AK34" s="506"/>
      <c r="AL34" s="441"/>
      <c r="AM34" s="509"/>
      <c r="AN34" s="510"/>
      <c r="AO34" s="502"/>
      <c r="AP34" s="509"/>
      <c r="AQ34" s="510"/>
      <c r="AR34" s="502"/>
      <c r="AS34" s="509"/>
      <c r="AT34" s="502"/>
      <c r="AU34" s="511"/>
      <c r="AV34" s="512"/>
      <c r="AW34" s="362"/>
      <c r="AX34" s="362"/>
      <c r="AY34" s="362"/>
      <c r="AZ34" s="362"/>
      <c r="BA34" s="362"/>
      <c r="BB34" s="362"/>
      <c r="BD34" s="448"/>
      <c r="BE34" s="363"/>
      <c r="BF34" s="448"/>
    </row>
    <row r="35" spans="1:58" s="361" customFormat="1" ht="21" customHeight="1">
      <c r="A35" s="797"/>
      <c r="B35" s="806"/>
      <c r="C35" s="807"/>
      <c r="D35" s="807"/>
      <c r="E35" s="808"/>
      <c r="F35" s="521" t="s">
        <v>85</v>
      </c>
      <c r="G35" s="502">
        <f>'事業精算 (4)'!$I$9</f>
        <v>0</v>
      </c>
      <c r="H35" s="522" t="s">
        <v>13</v>
      </c>
      <c r="I35" s="193"/>
      <c r="J35" s="523" t="s">
        <v>20</v>
      </c>
      <c r="K35" s="524">
        <f>'事業精算 (4)'!$K$20</f>
        <v>0</v>
      </c>
      <c r="L35" s="441" t="s">
        <v>21</v>
      </c>
      <c r="M35" s="441">
        <f>'事業精算 (4)'!$M$20</f>
        <v>0</v>
      </c>
      <c r="N35" s="525" t="s">
        <v>22</v>
      </c>
      <c r="O35" s="193"/>
      <c r="P35" s="518">
        <f>'事業精算 (4)'!$M$30</f>
        <v>0</v>
      </c>
      <c r="Q35" s="441" t="s">
        <v>24</v>
      </c>
      <c r="R35" s="441">
        <f>'事業精算 (4)'!$O$30</f>
        <v>0</v>
      </c>
      <c r="S35" s="441" t="s">
        <v>24</v>
      </c>
      <c r="T35" s="519">
        <f>'事業精算 (4)'!$Q$30</f>
        <v>0</v>
      </c>
      <c r="U35" s="520">
        <f>'事業精算 (4)'!$M$34</f>
        <v>0</v>
      </c>
      <c r="V35" s="441" t="s">
        <v>24</v>
      </c>
      <c r="W35" s="441">
        <f>'事業精算 (4)'!$O$34</f>
        <v>0</v>
      </c>
      <c r="X35" s="502"/>
      <c r="Y35" s="441"/>
      <c r="Z35" s="520">
        <f>'事業精算 (4)'!$M$38</f>
        <v>0</v>
      </c>
      <c r="AA35" s="441" t="s">
        <v>24</v>
      </c>
      <c r="AB35" s="441">
        <f>'事業精算 (4)'!$O$38</f>
        <v>0</v>
      </c>
      <c r="AC35" s="441" t="s">
        <v>24</v>
      </c>
      <c r="AD35" s="519">
        <f>'事業精算 (4)'!$Q$38</f>
        <v>0</v>
      </c>
      <c r="AE35" s="506" t="s">
        <v>18</v>
      </c>
      <c r="AF35" s="441" t="s">
        <v>72</v>
      </c>
      <c r="AG35" s="507">
        <f>'事業精算 (4)'!$J$43</f>
        <v>0</v>
      </c>
      <c r="AH35" s="506"/>
      <c r="AI35" s="441"/>
      <c r="AJ35" s="509"/>
      <c r="AK35" s="506"/>
      <c r="AL35" s="441"/>
      <c r="AM35" s="509"/>
      <c r="AN35" s="510"/>
      <c r="AO35" s="502"/>
      <c r="AP35" s="509"/>
      <c r="AQ35" s="510"/>
      <c r="AR35" s="502"/>
      <c r="AS35" s="509"/>
      <c r="AT35" s="502"/>
      <c r="AU35" s="511"/>
      <c r="AV35" s="512"/>
      <c r="AW35" s="362"/>
      <c r="AX35" s="362"/>
      <c r="AY35" s="362"/>
      <c r="AZ35" s="362"/>
      <c r="BA35" s="362"/>
      <c r="BB35" s="362"/>
      <c r="BD35" s="448">
        <f>P35*R35*T35</f>
        <v>0</v>
      </c>
      <c r="BE35" s="363">
        <f>U35*W35</f>
        <v>0</v>
      </c>
      <c r="BF35" s="448">
        <f>Z35*AB35*AD35</f>
        <v>0</v>
      </c>
    </row>
    <row r="36" spans="1:58" s="361" customFormat="1" ht="21" customHeight="1">
      <c r="A36" s="797"/>
      <c r="B36" s="809" t="s">
        <v>39</v>
      </c>
      <c r="C36" s="810"/>
      <c r="D36" s="810"/>
      <c r="E36" s="811"/>
      <c r="F36" s="510"/>
      <c r="G36" s="502"/>
      <c r="H36" s="516"/>
      <c r="I36" s="193"/>
      <c r="J36" s="499" t="s">
        <v>17</v>
      </c>
      <c r="K36" s="517" t="s">
        <v>198</v>
      </c>
      <c r="L36" s="828">
        <f>'事業精算 (4)'!$G$18</f>
        <v>0</v>
      </c>
      <c r="M36" s="828"/>
      <c r="N36" s="829"/>
      <c r="O36" s="193"/>
      <c r="P36" s="518">
        <f>'事業精算 (4)'!$M$31</f>
        <v>0</v>
      </c>
      <c r="Q36" s="441" t="s">
        <v>416</v>
      </c>
      <c r="R36" s="441">
        <f>'事業精算 (4)'!$O$31</f>
        <v>0</v>
      </c>
      <c r="S36" s="724" t="s">
        <v>415</v>
      </c>
      <c r="T36" s="725"/>
      <c r="U36" s="520">
        <f>'事業精算 (4)'!$M$35</f>
        <v>0</v>
      </c>
      <c r="V36" s="441" t="s">
        <v>416</v>
      </c>
      <c r="W36" s="441">
        <f>'事業精算 (4)'!$O$35</f>
        <v>0</v>
      </c>
      <c r="X36" s="502" t="s">
        <v>415</v>
      </c>
      <c r="Y36" s="441"/>
      <c r="Z36" s="520">
        <f>'事業精算 (4)'!$M$39</f>
        <v>0</v>
      </c>
      <c r="AA36" s="441" t="s">
        <v>417</v>
      </c>
      <c r="AB36" s="441">
        <f>'事業精算 (4)'!$O$39</f>
        <v>0</v>
      </c>
      <c r="AC36" s="724" t="s">
        <v>415</v>
      </c>
      <c r="AD36" s="725"/>
      <c r="AE36" s="506" t="s">
        <v>27</v>
      </c>
      <c r="AF36" s="441" t="s">
        <v>74</v>
      </c>
      <c r="AG36" s="507">
        <f>'事業精算 (4)'!$J$44</f>
        <v>0</v>
      </c>
      <c r="AH36" s="506"/>
      <c r="AI36" s="441"/>
      <c r="AJ36" s="509"/>
      <c r="AK36" s="506"/>
      <c r="AL36" s="441"/>
      <c r="AM36" s="509"/>
      <c r="AN36" s="510"/>
      <c r="AO36" s="502"/>
      <c r="AP36" s="509"/>
      <c r="AQ36" s="510"/>
      <c r="AR36" s="502"/>
      <c r="AS36" s="509"/>
      <c r="AT36" s="502"/>
      <c r="AU36" s="511"/>
      <c r="AV36" s="512"/>
      <c r="AW36" s="362"/>
      <c r="AX36" s="362"/>
      <c r="AY36" s="362"/>
      <c r="AZ36" s="362"/>
      <c r="BA36" s="362"/>
      <c r="BB36" s="362"/>
      <c r="BD36" s="448">
        <f>P36*R36*T36</f>
        <v>0</v>
      </c>
      <c r="BE36" s="363">
        <f>U36*W36</f>
        <v>0</v>
      </c>
      <c r="BF36" s="448">
        <f>Z36*AB36*AD36</f>
        <v>0</v>
      </c>
    </row>
    <row r="37" spans="1:58" s="361" customFormat="1" ht="21" customHeight="1">
      <c r="A37" s="797"/>
      <c r="B37" s="834">
        <f>'事業精算 (4)'!$C$12</f>
        <v>0</v>
      </c>
      <c r="C37" s="835"/>
      <c r="D37" s="835"/>
      <c r="E37" s="836"/>
      <c r="F37" s="510"/>
      <c r="G37" s="502"/>
      <c r="H37" s="516"/>
      <c r="I37" s="193"/>
      <c r="J37" s="499" t="s">
        <v>19</v>
      </c>
      <c r="K37" s="500" t="s">
        <v>200</v>
      </c>
      <c r="L37" s="830">
        <f>'事業精算 (4)'!$G$21</f>
        <v>0</v>
      </c>
      <c r="M37" s="830"/>
      <c r="N37" s="831"/>
      <c r="O37" s="193"/>
      <c r="P37" s="526"/>
      <c r="Q37" s="441"/>
      <c r="R37" s="502"/>
      <c r="S37" s="441"/>
      <c r="T37" s="509"/>
      <c r="U37" s="510"/>
      <c r="V37" s="441"/>
      <c r="W37" s="502"/>
      <c r="X37" s="502"/>
      <c r="Y37" s="502"/>
      <c r="Z37" s="510"/>
      <c r="AA37" s="441"/>
      <c r="AB37" s="502"/>
      <c r="AC37" s="441"/>
      <c r="AD37" s="509"/>
      <c r="AE37" s="506" t="s">
        <v>31</v>
      </c>
      <c r="AF37" s="527" t="s">
        <v>30</v>
      </c>
      <c r="AG37" s="507">
        <f>'事業精算 (4)'!$J$45</f>
        <v>0</v>
      </c>
      <c r="AH37" s="506"/>
      <c r="AI37" s="441"/>
      <c r="AJ37" s="509"/>
      <c r="AK37" s="506"/>
      <c r="AL37" s="500"/>
      <c r="AM37" s="528"/>
      <c r="AN37" s="529"/>
      <c r="AO37" s="530"/>
      <c r="AP37" s="528"/>
      <c r="AQ37" s="529"/>
      <c r="AR37" s="530"/>
      <c r="AS37" s="528"/>
      <c r="AT37" s="530"/>
      <c r="AU37" s="511"/>
      <c r="AV37" s="512"/>
      <c r="AW37" s="362"/>
      <c r="AX37" s="362"/>
      <c r="AY37" s="362"/>
      <c r="AZ37" s="362"/>
      <c r="BA37" s="362"/>
      <c r="BB37" s="362"/>
      <c r="BD37" s="448">
        <f>P37*R37*T37</f>
        <v>0</v>
      </c>
      <c r="BE37" s="363">
        <f>U37*W37</f>
        <v>0</v>
      </c>
      <c r="BF37" s="448">
        <f>Z37*AB37*AD37</f>
        <v>0</v>
      </c>
    </row>
    <row r="38" spans="1:58" s="361" customFormat="1" ht="21" customHeight="1" thickBot="1">
      <c r="A38" s="798"/>
      <c r="B38" s="894"/>
      <c r="C38" s="895"/>
      <c r="D38" s="895"/>
      <c r="E38" s="896"/>
      <c r="F38" s="531"/>
      <c r="G38" s="532"/>
      <c r="H38" s="533"/>
      <c r="I38" s="193"/>
      <c r="J38" s="499" t="s">
        <v>27</v>
      </c>
      <c r="K38" s="441" t="s">
        <v>201</v>
      </c>
      <c r="L38" s="832">
        <f>'事業精算 (4)'!$G$22</f>
        <v>0</v>
      </c>
      <c r="M38" s="832"/>
      <c r="N38" s="833"/>
      <c r="O38" s="193"/>
      <c r="P38" s="534"/>
      <c r="Q38" s="535"/>
      <c r="R38" s="532"/>
      <c r="S38" s="535"/>
      <c r="T38" s="536"/>
      <c r="U38" s="531"/>
      <c r="V38" s="535"/>
      <c r="W38" s="532"/>
      <c r="X38" s="532"/>
      <c r="Y38" s="532"/>
      <c r="Z38" s="531"/>
      <c r="AA38" s="535"/>
      <c r="AB38" s="532"/>
      <c r="AC38" s="535"/>
      <c r="AD38" s="536"/>
      <c r="AE38" s="537" t="s">
        <v>70</v>
      </c>
      <c r="AF38" s="535" t="s">
        <v>73</v>
      </c>
      <c r="AG38" s="538">
        <f>'事業精算 (4)'!$J$46</f>
        <v>0</v>
      </c>
      <c r="AH38" s="537"/>
      <c r="AI38" s="535"/>
      <c r="AJ38" s="536"/>
      <c r="AK38" s="537"/>
      <c r="AL38" s="535"/>
      <c r="AM38" s="536"/>
      <c r="AN38" s="531"/>
      <c r="AO38" s="532"/>
      <c r="AP38" s="536"/>
      <c r="AQ38" s="531"/>
      <c r="AR38" s="532"/>
      <c r="AS38" s="536"/>
      <c r="AT38" s="532"/>
      <c r="AU38" s="539"/>
      <c r="AV38" s="540"/>
      <c r="AW38" s="362"/>
      <c r="AX38" s="362"/>
      <c r="AY38" s="362"/>
      <c r="AZ38" s="362"/>
      <c r="BA38" s="362"/>
      <c r="BB38" s="362"/>
      <c r="BD38" s="449">
        <f>P38*R38*T38</f>
        <v>0</v>
      </c>
      <c r="BE38" s="364">
        <f>U38*W38</f>
        <v>0</v>
      </c>
      <c r="BF38" s="449">
        <f>Z38*AB38*AD38</f>
        <v>0</v>
      </c>
    </row>
    <row r="39" spans="1:58" s="553" customFormat="1" ht="21" customHeight="1">
      <c r="A39" s="546" t="s">
        <v>7</v>
      </c>
      <c r="B39" s="547">
        <f>SUM(B32,B24,B16,B8)</f>
        <v>0</v>
      </c>
      <c r="C39" s="548" t="s">
        <v>135</v>
      </c>
      <c r="D39" s="548">
        <f>SUM(D32,D24,D8,D16)</f>
        <v>0</v>
      </c>
      <c r="E39" s="549" t="s">
        <v>136</v>
      </c>
      <c r="F39" s="550">
        <f>F7+F15+F23+F31</f>
        <v>0</v>
      </c>
      <c r="G39" s="551">
        <f>G7+G15+G23+G31</f>
        <v>0</v>
      </c>
      <c r="H39" s="552">
        <f>H7+H15+H23+H31</f>
        <v>0</v>
      </c>
      <c r="J39" s="843">
        <f>K7+K15+K23+K31</f>
        <v>0</v>
      </c>
      <c r="K39" s="844"/>
      <c r="L39" s="844"/>
      <c r="M39" s="844"/>
      <c r="N39" s="845"/>
      <c r="P39" s="741">
        <f>P7+P15+P23+P31</f>
        <v>0</v>
      </c>
      <c r="Q39" s="735"/>
      <c r="R39" s="735"/>
      <c r="S39" s="735"/>
      <c r="T39" s="736"/>
      <c r="U39" s="731">
        <f>U7+U15+U23+U31</f>
        <v>0</v>
      </c>
      <c r="V39" s="732"/>
      <c r="W39" s="732"/>
      <c r="X39" s="732"/>
      <c r="Y39" s="733"/>
      <c r="Z39" s="734">
        <f>Z7+Z15+Z23+Z31</f>
        <v>0</v>
      </c>
      <c r="AA39" s="735"/>
      <c r="AB39" s="735"/>
      <c r="AC39" s="735"/>
      <c r="AD39" s="736"/>
      <c r="AE39" s="734">
        <f>AE7+AE15+AE23+AE31</f>
        <v>0</v>
      </c>
      <c r="AF39" s="735"/>
      <c r="AG39" s="736"/>
      <c r="AH39" s="734">
        <f>AH7+AH15+AH23+AH31</f>
        <v>0</v>
      </c>
      <c r="AI39" s="735"/>
      <c r="AJ39" s="736"/>
      <c r="AK39" s="734">
        <f>AK7+AK15+AK23+AK31</f>
        <v>0</v>
      </c>
      <c r="AL39" s="735"/>
      <c r="AM39" s="736"/>
      <c r="AN39" s="734">
        <f>AN7+AN15+AN23+AN31</f>
        <v>0</v>
      </c>
      <c r="AO39" s="735"/>
      <c r="AP39" s="736"/>
      <c r="AQ39" s="734">
        <f>AQ7+AQ15+AQ23+AQ31</f>
        <v>0</v>
      </c>
      <c r="AR39" s="735"/>
      <c r="AS39" s="736"/>
      <c r="AT39" s="551">
        <f>AT7+AT15+AT23+AT31</f>
        <v>0</v>
      </c>
      <c r="AU39" s="554">
        <f>AU7+AU15+AU23+AU31</f>
        <v>0</v>
      </c>
      <c r="AV39" s="555">
        <f>AV7+AV15+AV23+AV31</f>
        <v>0</v>
      </c>
      <c r="AW39" s="556"/>
      <c r="AX39" s="556"/>
      <c r="AY39" s="556"/>
      <c r="AZ39" s="556"/>
      <c r="BA39" s="556"/>
      <c r="BB39" s="556"/>
      <c r="BD39" s="557"/>
      <c r="BE39" s="558"/>
      <c r="BF39" s="557"/>
    </row>
    <row r="40" spans="1:58" s="553" customFormat="1" ht="21" customHeight="1" thickBot="1">
      <c r="A40" s="559" t="s">
        <v>48</v>
      </c>
      <c r="B40" s="560">
        <f>B39</f>
        <v>0</v>
      </c>
      <c r="C40" s="561" t="s">
        <v>135</v>
      </c>
      <c r="D40" s="561">
        <f>D39</f>
        <v>0</v>
      </c>
      <c r="E40" s="562" t="s">
        <v>136</v>
      </c>
      <c r="F40" s="563">
        <f>F39</f>
        <v>0</v>
      </c>
      <c r="G40" s="564">
        <f>G39</f>
        <v>0</v>
      </c>
      <c r="H40" s="565">
        <f>H39</f>
        <v>0</v>
      </c>
      <c r="J40" s="812">
        <f>J39</f>
        <v>0</v>
      </c>
      <c r="K40" s="813"/>
      <c r="L40" s="813"/>
      <c r="M40" s="813"/>
      <c r="N40" s="814"/>
      <c r="P40" s="815">
        <f>P39</f>
        <v>0</v>
      </c>
      <c r="Q40" s="816"/>
      <c r="R40" s="816"/>
      <c r="S40" s="816"/>
      <c r="T40" s="817"/>
      <c r="U40" s="819">
        <f>U39</f>
        <v>0</v>
      </c>
      <c r="V40" s="820"/>
      <c r="W40" s="820"/>
      <c r="X40" s="820"/>
      <c r="Y40" s="821"/>
      <c r="Z40" s="818">
        <f>Z39</f>
        <v>0</v>
      </c>
      <c r="AA40" s="816"/>
      <c r="AB40" s="816"/>
      <c r="AC40" s="816"/>
      <c r="AD40" s="817"/>
      <c r="AE40" s="818">
        <f>AE39</f>
        <v>0</v>
      </c>
      <c r="AF40" s="816"/>
      <c r="AG40" s="817"/>
      <c r="AH40" s="818">
        <f>AH39</f>
        <v>0</v>
      </c>
      <c r="AI40" s="816"/>
      <c r="AJ40" s="817"/>
      <c r="AK40" s="818">
        <f>AK39</f>
        <v>0</v>
      </c>
      <c r="AL40" s="816"/>
      <c r="AM40" s="817"/>
      <c r="AN40" s="818">
        <f>AN39</f>
        <v>0</v>
      </c>
      <c r="AO40" s="816"/>
      <c r="AP40" s="817"/>
      <c r="AQ40" s="818">
        <f>AQ39</f>
        <v>0</v>
      </c>
      <c r="AR40" s="816"/>
      <c r="AS40" s="817"/>
      <c r="AT40" s="566">
        <f>AT39</f>
        <v>0</v>
      </c>
      <c r="AU40" s="567">
        <f>AU39</f>
        <v>0</v>
      </c>
      <c r="AV40" s="568">
        <f>AV39</f>
        <v>0</v>
      </c>
      <c r="AW40" s="556"/>
      <c r="AX40" s="556"/>
      <c r="AY40" s="556"/>
      <c r="AZ40" s="556"/>
      <c r="BA40" s="556"/>
      <c r="BB40" s="556"/>
      <c r="BD40" s="557"/>
      <c r="BE40" s="558"/>
      <c r="BF40" s="557"/>
    </row>
    <row r="41" spans="1:58" s="193" customFormat="1" ht="21" customHeight="1">
      <c r="A41" s="482">
        <v>5</v>
      </c>
      <c r="B41" s="897">
        <f>'事業精算 (5)'!$C$6</f>
        <v>0</v>
      </c>
      <c r="C41" s="898"/>
      <c r="D41" s="898"/>
      <c r="E41" s="899"/>
      <c r="F41" s="483">
        <f>'事業精算 (5)'!$F$8</f>
        <v>0</v>
      </c>
      <c r="G41" s="484">
        <f>SUM(G44:G45)</f>
        <v>0</v>
      </c>
      <c r="H41" s="485">
        <f>SUM(F41:G41)</f>
        <v>0</v>
      </c>
      <c r="J41" s="486"/>
      <c r="K41" s="822">
        <f>L42+L43+L46+L47+L48</f>
        <v>0</v>
      </c>
      <c r="L41" s="822"/>
      <c r="M41" s="822"/>
      <c r="N41" s="823"/>
      <c r="P41" s="737">
        <f>'事業精算 (5)'!$E$28</f>
        <v>0</v>
      </c>
      <c r="Q41" s="729"/>
      <c r="R41" s="729"/>
      <c r="S41" s="729"/>
      <c r="T41" s="730"/>
      <c r="U41" s="738">
        <f>'事業精算 (5)'!$H$35</f>
        <v>0</v>
      </c>
      <c r="V41" s="739"/>
      <c r="W41" s="739"/>
      <c r="X41" s="739"/>
      <c r="Y41" s="740"/>
      <c r="Z41" s="728">
        <f>'事業精算 (5)'!$H$39</f>
        <v>0</v>
      </c>
      <c r="AA41" s="729"/>
      <c r="AB41" s="729"/>
      <c r="AC41" s="729"/>
      <c r="AD41" s="730"/>
      <c r="AE41" s="728">
        <f>SUM(AG42:AG48)</f>
        <v>0</v>
      </c>
      <c r="AF41" s="729"/>
      <c r="AG41" s="730"/>
      <c r="AH41" s="728">
        <f>SUM(AJ42:AJ44)</f>
        <v>0</v>
      </c>
      <c r="AI41" s="729"/>
      <c r="AJ41" s="730"/>
      <c r="AK41" s="728">
        <f>'事業精算 (5)'!$E$50</f>
        <v>0</v>
      </c>
      <c r="AL41" s="729"/>
      <c r="AM41" s="730"/>
      <c r="AN41" s="888">
        <f>'事業精算 (5)'!$E$51</f>
        <v>0</v>
      </c>
      <c r="AO41" s="889"/>
      <c r="AP41" s="890"/>
      <c r="AQ41" s="738">
        <f>SUM(AS42:AS43)</f>
        <v>0</v>
      </c>
      <c r="AR41" s="739"/>
      <c r="AS41" s="740"/>
      <c r="AT41" s="487">
        <f>'事業精算 (5)'!$E$54</f>
        <v>0</v>
      </c>
      <c r="AU41" s="488">
        <f>SUM(P41:AT41)</f>
        <v>0</v>
      </c>
      <c r="AV41" s="489">
        <f>K41-AU41</f>
        <v>0</v>
      </c>
      <c r="AW41" s="490"/>
      <c r="AX41">
        <f>IF(A42=0,0,1)</f>
        <v>0</v>
      </c>
      <c r="AY41" s="490"/>
      <c r="AZ41" s="490"/>
      <c r="BA41" s="490"/>
      <c r="BB41" s="490"/>
      <c r="BD41" s="491" t="s">
        <v>2</v>
      </c>
      <c r="BE41" s="492" t="s">
        <v>3</v>
      </c>
      <c r="BF41" s="491" t="s">
        <v>4</v>
      </c>
    </row>
    <row r="42" spans="1:58" s="193" customFormat="1" ht="21" customHeight="1">
      <c r="A42" s="797">
        <f>'事業精算 (5)'!$C$13</f>
        <v>0</v>
      </c>
      <c r="B42" s="493">
        <f>'事業精算 (5)'!$J$6</f>
        <v>0</v>
      </c>
      <c r="C42" s="494" t="s">
        <v>105</v>
      </c>
      <c r="D42" s="494">
        <f>'事業精算 (5)'!$L$6</f>
        <v>0</v>
      </c>
      <c r="E42" s="495" t="s">
        <v>26</v>
      </c>
      <c r="F42" s="496" t="s">
        <v>13</v>
      </c>
      <c r="G42" s="497" t="s">
        <v>13</v>
      </c>
      <c r="H42" s="498" t="s">
        <v>13</v>
      </c>
      <c r="J42" s="499" t="s">
        <v>14</v>
      </c>
      <c r="K42" s="500" t="s">
        <v>196</v>
      </c>
      <c r="L42" s="824">
        <f>'事業精算 (5)'!$G$17</f>
        <v>0</v>
      </c>
      <c r="M42" s="824"/>
      <c r="N42" s="825"/>
      <c r="P42" s="501" t="s">
        <v>25</v>
      </c>
      <c r="Q42" s="502"/>
      <c r="R42" s="503" t="s">
        <v>13</v>
      </c>
      <c r="S42" s="502"/>
      <c r="T42" s="504" t="s">
        <v>26</v>
      </c>
      <c r="U42" s="505" t="s">
        <v>25</v>
      </c>
      <c r="V42" s="502"/>
      <c r="W42" s="503" t="s">
        <v>13</v>
      </c>
      <c r="X42" s="503"/>
      <c r="Y42" s="503"/>
      <c r="Z42" s="505" t="s">
        <v>25</v>
      </c>
      <c r="AA42" s="502"/>
      <c r="AB42" s="503" t="s">
        <v>13</v>
      </c>
      <c r="AC42" s="502"/>
      <c r="AD42" s="504" t="s">
        <v>105</v>
      </c>
      <c r="AE42" s="506" t="s">
        <v>14</v>
      </c>
      <c r="AF42" s="441" t="s">
        <v>29</v>
      </c>
      <c r="AG42" s="507">
        <f>'事業精算 (5)'!$J$40</f>
        <v>0</v>
      </c>
      <c r="AH42" s="506" t="s">
        <v>14</v>
      </c>
      <c r="AI42" s="441" t="s">
        <v>189</v>
      </c>
      <c r="AJ42" s="508">
        <f>'事業精算 (5)'!$J$47</f>
        <v>0</v>
      </c>
      <c r="AK42" s="506"/>
      <c r="AL42" s="441"/>
      <c r="AM42" s="509"/>
      <c r="AN42" s="510"/>
      <c r="AO42" s="502"/>
      <c r="AP42" s="509"/>
      <c r="AQ42" s="510" t="s">
        <v>14</v>
      </c>
      <c r="AR42" s="441" t="s">
        <v>195</v>
      </c>
      <c r="AS42" s="508">
        <f>'事業精算 (5)'!$J$52</f>
        <v>0</v>
      </c>
      <c r="AT42" s="502"/>
      <c r="AU42" s="511"/>
      <c r="AV42" s="512"/>
      <c r="AW42" s="502"/>
      <c r="AX42" s="502"/>
      <c r="AY42" s="502"/>
      <c r="AZ42" s="502"/>
      <c r="BA42" s="502"/>
      <c r="BB42" s="502"/>
      <c r="BD42" s="513"/>
      <c r="BE42" s="510"/>
      <c r="BF42" s="514"/>
    </row>
    <row r="43" spans="1:58" s="193" customFormat="1" ht="21" customHeight="1">
      <c r="A43" s="797"/>
      <c r="B43" s="846" t="s">
        <v>41</v>
      </c>
      <c r="C43" s="847"/>
      <c r="D43" s="847"/>
      <c r="E43" s="848"/>
      <c r="F43" s="515" t="s">
        <v>83</v>
      </c>
      <c r="G43" s="502"/>
      <c r="H43" s="516"/>
      <c r="J43" s="499" t="s">
        <v>15</v>
      </c>
      <c r="K43" s="517" t="s">
        <v>199</v>
      </c>
      <c r="L43" s="826">
        <f>'事業精算 (5)'!$G$19</f>
        <v>0</v>
      </c>
      <c r="M43" s="826"/>
      <c r="N43" s="827"/>
      <c r="P43" s="518">
        <f>'事業精算 (5)'!$M$28</f>
        <v>0</v>
      </c>
      <c r="Q43" s="441" t="s">
        <v>24</v>
      </c>
      <c r="R43" s="441">
        <f>'事業精算 (5)'!$O$28</f>
        <v>0</v>
      </c>
      <c r="S43" s="441" t="s">
        <v>24</v>
      </c>
      <c r="T43" s="519">
        <f>'事業精算 (5)'!$Q$28</f>
        <v>0</v>
      </c>
      <c r="U43" s="520">
        <f>'事業精算 (5)'!$M$32</f>
        <v>0</v>
      </c>
      <c r="V43" s="441" t="s">
        <v>24</v>
      </c>
      <c r="W43" s="441">
        <f>'事業精算 (5)'!$O$32</f>
        <v>0</v>
      </c>
      <c r="X43" s="502"/>
      <c r="Y43" s="441"/>
      <c r="Z43" s="520">
        <f>'事業精算 (5)'!$M$36</f>
        <v>0</v>
      </c>
      <c r="AA43" s="441" t="s">
        <v>24</v>
      </c>
      <c r="AB43" s="441">
        <f>'事業精算 (5)'!$O$36</f>
        <v>0</v>
      </c>
      <c r="AC43" s="441" t="s">
        <v>24</v>
      </c>
      <c r="AD43" s="519">
        <f>'事業精算 (5)'!$Q$36</f>
        <v>0</v>
      </c>
      <c r="AE43" s="506" t="s">
        <v>15</v>
      </c>
      <c r="AF43" s="441" t="s">
        <v>28</v>
      </c>
      <c r="AG43" s="507">
        <f>'事業精算 (5)'!$J$41</f>
        <v>0</v>
      </c>
      <c r="AH43" s="506" t="s">
        <v>15</v>
      </c>
      <c r="AI43" s="441" t="s">
        <v>193</v>
      </c>
      <c r="AJ43" s="508">
        <f>'事業精算 (5)'!$J$48</f>
        <v>0</v>
      </c>
      <c r="AK43" s="506"/>
      <c r="AL43" s="441"/>
      <c r="AM43" s="509"/>
      <c r="AN43" s="510"/>
      <c r="AO43" s="502"/>
      <c r="AP43" s="509"/>
      <c r="AQ43" s="510"/>
      <c r="AR43" s="441"/>
      <c r="AS43" s="508"/>
      <c r="AT43" s="502"/>
      <c r="AU43" s="511"/>
      <c r="AV43" s="512"/>
      <c r="AW43" s="502"/>
      <c r="AX43" s="502"/>
      <c r="AY43" s="502"/>
      <c r="AZ43" s="502"/>
      <c r="BA43" s="502"/>
      <c r="BB43" s="502"/>
      <c r="BD43" s="514">
        <f>P43*R43*T43</f>
        <v>0</v>
      </c>
      <c r="BE43" s="510">
        <f>U43*W43</f>
        <v>0</v>
      </c>
      <c r="BF43" s="514">
        <f>Z43*AB43*AD43</f>
        <v>0</v>
      </c>
    </row>
    <row r="44" spans="1:58" s="193" customFormat="1" ht="21" customHeight="1">
      <c r="A44" s="797"/>
      <c r="B44" s="806">
        <f>'事業精算 (5)'!$C$11</f>
        <v>0</v>
      </c>
      <c r="C44" s="807"/>
      <c r="D44" s="807"/>
      <c r="E44" s="808"/>
      <c r="F44" s="521" t="s">
        <v>84</v>
      </c>
      <c r="G44" s="502">
        <f>'事業精算 (5)'!$F$9</f>
        <v>0</v>
      </c>
      <c r="H44" s="522" t="s">
        <v>13</v>
      </c>
      <c r="J44" s="523" t="s">
        <v>20</v>
      </c>
      <c r="K44" s="524">
        <f>'事業精算 (5)'!$K$19</f>
        <v>0</v>
      </c>
      <c r="L44" s="441" t="s">
        <v>21</v>
      </c>
      <c r="M44" s="441">
        <f>'事業精算 (5)'!$M$19</f>
        <v>0</v>
      </c>
      <c r="N44" s="525" t="s">
        <v>22</v>
      </c>
      <c r="P44" s="518">
        <f>'事業精算 (5)'!$M$29</f>
        <v>0</v>
      </c>
      <c r="Q44" s="441" t="s">
        <v>24</v>
      </c>
      <c r="R44" s="441">
        <f>'事業精算 (5)'!$O$29</f>
        <v>0</v>
      </c>
      <c r="S44" s="441" t="s">
        <v>24</v>
      </c>
      <c r="T44" s="519">
        <f>'事業精算 (5)'!$Q$29</f>
        <v>0</v>
      </c>
      <c r="U44" s="520">
        <f>'事業精算 (5)'!$M$33</f>
        <v>0</v>
      </c>
      <c r="V44" s="441" t="s">
        <v>24</v>
      </c>
      <c r="W44" s="441">
        <f>'事業精算 (5)'!$O$33</f>
        <v>0</v>
      </c>
      <c r="X44" s="502"/>
      <c r="Y44" s="441"/>
      <c r="Z44" s="520">
        <f>'事業精算 (5)'!$M$37</f>
        <v>0</v>
      </c>
      <c r="AA44" s="441" t="s">
        <v>24</v>
      </c>
      <c r="AB44" s="441">
        <f>'事業精算 (5)'!$O$37</f>
        <v>0</v>
      </c>
      <c r="AC44" s="441" t="s">
        <v>24</v>
      </c>
      <c r="AD44" s="519">
        <f>'事業精算 (5)'!$Q$37</f>
        <v>0</v>
      </c>
      <c r="AE44" s="506" t="s">
        <v>16</v>
      </c>
      <c r="AF44" s="441" t="s">
        <v>104</v>
      </c>
      <c r="AG44" s="507">
        <f>'事業精算 (5)'!$J$42</f>
        <v>0</v>
      </c>
      <c r="AH44" s="506" t="s">
        <v>17</v>
      </c>
      <c r="AI44" s="441" t="s">
        <v>394</v>
      </c>
      <c r="AJ44" s="509">
        <f>'事業精算 (5)'!$J$49</f>
        <v>0</v>
      </c>
      <c r="AK44" s="506"/>
      <c r="AL44" s="441"/>
      <c r="AM44" s="509"/>
      <c r="AN44" s="510"/>
      <c r="AO44" s="502"/>
      <c r="AP44" s="509"/>
      <c r="AQ44" s="510"/>
      <c r="AR44" s="502"/>
      <c r="AS44" s="509"/>
      <c r="AT44" s="502"/>
      <c r="AU44" s="511"/>
      <c r="AV44" s="512"/>
      <c r="AW44" s="502"/>
      <c r="AX44" s="502"/>
      <c r="AY44" s="502"/>
      <c r="AZ44" s="502"/>
      <c r="BA44" s="502"/>
      <c r="BB44" s="502"/>
      <c r="BD44" s="514"/>
      <c r="BE44" s="510"/>
      <c r="BF44" s="514"/>
    </row>
    <row r="45" spans="1:58" s="193" customFormat="1" ht="21" customHeight="1">
      <c r="A45" s="797"/>
      <c r="B45" s="806"/>
      <c r="C45" s="807"/>
      <c r="D45" s="807"/>
      <c r="E45" s="808"/>
      <c r="F45" s="521" t="s">
        <v>85</v>
      </c>
      <c r="G45" s="502">
        <f>'事業精算 (5)'!$I$9</f>
        <v>0</v>
      </c>
      <c r="H45" s="522" t="s">
        <v>13</v>
      </c>
      <c r="J45" s="523" t="s">
        <v>20</v>
      </c>
      <c r="K45" s="524">
        <f>'事業精算 (5)'!$K$20</f>
        <v>0</v>
      </c>
      <c r="L45" s="441" t="s">
        <v>21</v>
      </c>
      <c r="M45" s="441">
        <f>'事業精算 (5)'!$M$20</f>
        <v>0</v>
      </c>
      <c r="N45" s="525" t="s">
        <v>22</v>
      </c>
      <c r="P45" s="518">
        <f>'事業精算 (5)'!$M$30</f>
        <v>0</v>
      </c>
      <c r="Q45" s="441" t="s">
        <v>24</v>
      </c>
      <c r="R45" s="441">
        <f>'事業精算 (5)'!$O$30</f>
        <v>0</v>
      </c>
      <c r="S45" s="441" t="s">
        <v>24</v>
      </c>
      <c r="T45" s="519">
        <f>'事業精算 (5)'!$Q$30</f>
        <v>0</v>
      </c>
      <c r="U45" s="520">
        <f>'事業精算 (5)'!$M$34</f>
        <v>0</v>
      </c>
      <c r="V45" s="441" t="s">
        <v>24</v>
      </c>
      <c r="W45" s="441">
        <f>'事業精算 (5)'!$O$34</f>
        <v>0</v>
      </c>
      <c r="X45" s="502"/>
      <c r="Y45" s="441"/>
      <c r="Z45" s="520">
        <f>'事業精算 (5)'!$M$38</f>
        <v>0</v>
      </c>
      <c r="AA45" s="441" t="s">
        <v>24</v>
      </c>
      <c r="AB45" s="441">
        <f>'事業精算 (5)'!$O$38</f>
        <v>0</v>
      </c>
      <c r="AC45" s="441" t="s">
        <v>24</v>
      </c>
      <c r="AD45" s="519">
        <f>'事業精算 (5)'!$Q$38</f>
        <v>0</v>
      </c>
      <c r="AE45" s="506" t="s">
        <v>18</v>
      </c>
      <c r="AF45" s="441" t="s">
        <v>72</v>
      </c>
      <c r="AG45" s="507">
        <f>'事業精算 (5)'!$J$43</f>
        <v>0</v>
      </c>
      <c r="AH45" s="506"/>
      <c r="AI45" s="441"/>
      <c r="AJ45" s="509"/>
      <c r="AK45" s="506"/>
      <c r="AL45" s="441"/>
      <c r="AM45" s="509"/>
      <c r="AN45" s="510"/>
      <c r="AO45" s="502"/>
      <c r="AP45" s="509"/>
      <c r="AQ45" s="510"/>
      <c r="AR45" s="502"/>
      <c r="AS45" s="509"/>
      <c r="AT45" s="502"/>
      <c r="AU45" s="511"/>
      <c r="AV45" s="512"/>
      <c r="AW45" s="502"/>
      <c r="AX45" s="502"/>
      <c r="AY45" s="502"/>
      <c r="AZ45" s="502"/>
      <c r="BA45" s="502"/>
      <c r="BB45" s="502"/>
      <c r="BD45" s="514">
        <f>P45*R45*T45</f>
        <v>0</v>
      </c>
      <c r="BE45" s="510">
        <f>U45*W45</f>
        <v>0</v>
      </c>
      <c r="BF45" s="514">
        <f>Z45*AB45*AD45</f>
        <v>0</v>
      </c>
    </row>
    <row r="46" spans="1:58" s="193" customFormat="1" ht="21" customHeight="1">
      <c r="A46" s="797"/>
      <c r="B46" s="809" t="s">
        <v>39</v>
      </c>
      <c r="C46" s="810"/>
      <c r="D46" s="810"/>
      <c r="E46" s="811"/>
      <c r="F46" s="510"/>
      <c r="G46" s="502"/>
      <c r="H46" s="516"/>
      <c r="J46" s="499" t="s">
        <v>17</v>
      </c>
      <c r="K46" s="517" t="s">
        <v>198</v>
      </c>
      <c r="L46" s="828">
        <f>'事業精算 (5)'!$G$18</f>
        <v>0</v>
      </c>
      <c r="M46" s="828"/>
      <c r="N46" s="829"/>
      <c r="P46" s="518">
        <f>'事業精算 (5)'!$M$31</f>
        <v>0</v>
      </c>
      <c r="Q46" s="441" t="s">
        <v>416</v>
      </c>
      <c r="R46" s="441">
        <f>'事業精算 (5)'!$O$31</f>
        <v>0</v>
      </c>
      <c r="S46" s="724" t="s">
        <v>415</v>
      </c>
      <c r="T46" s="725"/>
      <c r="U46" s="520">
        <f>'事業精算 (5)'!$M$35</f>
        <v>0</v>
      </c>
      <c r="V46" s="441" t="s">
        <v>416</v>
      </c>
      <c r="W46" s="441">
        <f>'事業精算 (5)'!$O$35</f>
        <v>0</v>
      </c>
      <c r="X46" s="502" t="s">
        <v>415</v>
      </c>
      <c r="Y46" s="441"/>
      <c r="Z46" s="520">
        <f>'事業精算 (5)'!$M$39</f>
        <v>0</v>
      </c>
      <c r="AA46" s="441" t="s">
        <v>417</v>
      </c>
      <c r="AB46" s="441">
        <f>'事業精算 (5)'!$O$39</f>
        <v>0</v>
      </c>
      <c r="AC46" s="724" t="s">
        <v>415</v>
      </c>
      <c r="AD46" s="725"/>
      <c r="AE46" s="506" t="s">
        <v>27</v>
      </c>
      <c r="AF46" s="441" t="s">
        <v>74</v>
      </c>
      <c r="AG46" s="507">
        <f>'事業精算 (5)'!$J$44</f>
        <v>0</v>
      </c>
      <c r="AH46" s="506"/>
      <c r="AI46" s="441"/>
      <c r="AJ46" s="509"/>
      <c r="AK46" s="506"/>
      <c r="AL46" s="441"/>
      <c r="AM46" s="509"/>
      <c r="AN46" s="510"/>
      <c r="AO46" s="502"/>
      <c r="AP46" s="509"/>
      <c r="AQ46" s="510"/>
      <c r="AR46" s="502"/>
      <c r="AS46" s="509"/>
      <c r="AT46" s="502"/>
      <c r="AU46" s="511"/>
      <c r="AV46" s="512"/>
      <c r="AW46" s="502"/>
      <c r="AX46" s="502"/>
      <c r="AY46" s="502"/>
      <c r="AZ46" s="502"/>
      <c r="BA46" s="502"/>
      <c r="BB46" s="502"/>
      <c r="BD46" s="514">
        <f>P46*R46*T46</f>
        <v>0</v>
      </c>
      <c r="BE46" s="510">
        <f>U46*W46</f>
        <v>0</v>
      </c>
      <c r="BF46" s="514">
        <f>Z46*AB46*AD46</f>
        <v>0</v>
      </c>
    </row>
    <row r="47" spans="1:58" s="193" customFormat="1" ht="21" customHeight="1">
      <c r="A47" s="797"/>
      <c r="B47" s="834">
        <f>'事業精算 (5)'!$C$12</f>
        <v>0</v>
      </c>
      <c r="C47" s="835"/>
      <c r="D47" s="835"/>
      <c r="E47" s="836"/>
      <c r="F47" s="510"/>
      <c r="G47" s="502"/>
      <c r="H47" s="516"/>
      <c r="J47" s="499" t="s">
        <v>19</v>
      </c>
      <c r="K47" s="500" t="s">
        <v>200</v>
      </c>
      <c r="L47" s="830">
        <f>'事業精算 (5)'!$G$21</f>
        <v>0</v>
      </c>
      <c r="M47" s="830"/>
      <c r="N47" s="831"/>
      <c r="P47" s="526"/>
      <c r="Q47" s="441"/>
      <c r="R47" s="502"/>
      <c r="S47" s="441"/>
      <c r="T47" s="509"/>
      <c r="U47" s="510"/>
      <c r="V47" s="441"/>
      <c r="W47" s="502"/>
      <c r="X47" s="502"/>
      <c r="Y47" s="502"/>
      <c r="Z47" s="510"/>
      <c r="AA47" s="441"/>
      <c r="AB47" s="502"/>
      <c r="AC47" s="441"/>
      <c r="AD47" s="509"/>
      <c r="AE47" s="506" t="s">
        <v>31</v>
      </c>
      <c r="AF47" s="527" t="s">
        <v>30</v>
      </c>
      <c r="AG47" s="507">
        <f>'事業精算 (5)'!$J$45</f>
        <v>0</v>
      </c>
      <c r="AH47" s="506"/>
      <c r="AI47" s="441"/>
      <c r="AJ47" s="509"/>
      <c r="AK47" s="506"/>
      <c r="AL47" s="500"/>
      <c r="AM47" s="528"/>
      <c r="AN47" s="529"/>
      <c r="AO47" s="530"/>
      <c r="AP47" s="528"/>
      <c r="AQ47" s="529"/>
      <c r="AR47" s="530"/>
      <c r="AS47" s="528"/>
      <c r="AT47" s="530"/>
      <c r="AU47" s="511"/>
      <c r="AV47" s="512"/>
      <c r="AW47" s="502"/>
      <c r="AX47" s="502"/>
      <c r="AY47" s="502"/>
      <c r="AZ47" s="502"/>
      <c r="BA47" s="502"/>
      <c r="BB47" s="502"/>
      <c r="BD47" s="514">
        <f>P47*R47*T47</f>
        <v>0</v>
      </c>
      <c r="BE47" s="510">
        <f>U47*W47</f>
        <v>0</v>
      </c>
      <c r="BF47" s="514">
        <f>Z47*AB47*AD47</f>
        <v>0</v>
      </c>
    </row>
    <row r="48" spans="1:58" s="193" customFormat="1" ht="21" customHeight="1">
      <c r="A48" s="798"/>
      <c r="B48" s="837"/>
      <c r="C48" s="838"/>
      <c r="D48" s="838"/>
      <c r="E48" s="839"/>
      <c r="F48" s="531"/>
      <c r="G48" s="532"/>
      <c r="H48" s="533"/>
      <c r="J48" s="499" t="s">
        <v>27</v>
      </c>
      <c r="K48" s="441" t="s">
        <v>201</v>
      </c>
      <c r="L48" s="832">
        <f>'事業精算 (5)'!$G$22</f>
        <v>0</v>
      </c>
      <c r="M48" s="832"/>
      <c r="N48" s="833"/>
      <c r="P48" s="534"/>
      <c r="Q48" s="535"/>
      <c r="R48" s="532"/>
      <c r="S48" s="535"/>
      <c r="T48" s="536"/>
      <c r="U48" s="531"/>
      <c r="V48" s="535"/>
      <c r="W48" s="532"/>
      <c r="X48" s="532"/>
      <c r="Y48" s="532"/>
      <c r="Z48" s="531"/>
      <c r="AA48" s="535"/>
      <c r="AB48" s="532"/>
      <c r="AC48" s="535"/>
      <c r="AD48" s="536"/>
      <c r="AE48" s="537" t="s">
        <v>70</v>
      </c>
      <c r="AF48" s="535" t="s">
        <v>73</v>
      </c>
      <c r="AG48" s="538">
        <f>'事業精算 (5)'!$J$46</f>
        <v>0</v>
      </c>
      <c r="AH48" s="537"/>
      <c r="AI48" s="535"/>
      <c r="AJ48" s="536"/>
      <c r="AK48" s="537"/>
      <c r="AL48" s="535"/>
      <c r="AM48" s="536"/>
      <c r="AN48" s="531"/>
      <c r="AO48" s="532"/>
      <c r="AP48" s="536"/>
      <c r="AQ48" s="531"/>
      <c r="AR48" s="532"/>
      <c r="AS48" s="536"/>
      <c r="AT48" s="532"/>
      <c r="AU48" s="539"/>
      <c r="AV48" s="540"/>
      <c r="AW48" s="502"/>
      <c r="AX48" s="502"/>
      <c r="AY48" s="502"/>
      <c r="AZ48" s="502"/>
      <c r="BA48" s="502"/>
      <c r="BB48" s="502"/>
      <c r="BD48" s="541">
        <f>P48*R48*T48</f>
        <v>0</v>
      </c>
      <c r="BE48" s="531">
        <f>U48*W48</f>
        <v>0</v>
      </c>
      <c r="BF48" s="541">
        <f>Z48*AB48*AD48</f>
        <v>0</v>
      </c>
    </row>
    <row r="49" spans="1:58" s="193" customFormat="1" ht="21" customHeight="1">
      <c r="A49" s="482">
        <v>6</v>
      </c>
      <c r="B49" s="840">
        <f>'事業精算 (6)'!$C$6</f>
        <v>0</v>
      </c>
      <c r="C49" s="841"/>
      <c r="D49" s="841"/>
      <c r="E49" s="842"/>
      <c r="F49" s="483">
        <f>'事業精算 (6)'!$F$8</f>
        <v>0</v>
      </c>
      <c r="G49" s="484">
        <f>SUM(G52:G53)</f>
        <v>0</v>
      </c>
      <c r="H49" s="485">
        <f>SUM(F49:G49)</f>
        <v>0</v>
      </c>
      <c r="J49" s="486"/>
      <c r="K49" s="822">
        <f>L50+L51+L54+L55+L56</f>
        <v>0</v>
      </c>
      <c r="L49" s="822"/>
      <c r="M49" s="822"/>
      <c r="N49" s="823"/>
      <c r="P49" s="737">
        <f>'事業精算 (6)'!$E$28</f>
        <v>0</v>
      </c>
      <c r="Q49" s="729"/>
      <c r="R49" s="729"/>
      <c r="S49" s="729"/>
      <c r="T49" s="730"/>
      <c r="U49" s="738">
        <f>'事業精算 (6)'!$H$35</f>
        <v>0</v>
      </c>
      <c r="V49" s="739"/>
      <c r="W49" s="739"/>
      <c r="X49" s="739"/>
      <c r="Y49" s="740"/>
      <c r="Z49" s="728">
        <f>'事業精算 (6)'!$H$39</f>
        <v>0</v>
      </c>
      <c r="AA49" s="729"/>
      <c r="AB49" s="729"/>
      <c r="AC49" s="729"/>
      <c r="AD49" s="730"/>
      <c r="AE49" s="728">
        <f>SUM(AG50:AG56)</f>
        <v>0</v>
      </c>
      <c r="AF49" s="729"/>
      <c r="AG49" s="730"/>
      <c r="AH49" s="728">
        <f>SUM(AJ50:AJ52)</f>
        <v>0</v>
      </c>
      <c r="AI49" s="729"/>
      <c r="AJ49" s="730"/>
      <c r="AK49" s="728">
        <f>'事業精算 (6)'!$E$50</f>
        <v>0</v>
      </c>
      <c r="AL49" s="729"/>
      <c r="AM49" s="730"/>
      <c r="AN49" s="888">
        <f>'事業精算 (6)'!$E$51</f>
        <v>0</v>
      </c>
      <c r="AO49" s="889"/>
      <c r="AP49" s="890"/>
      <c r="AQ49" s="738">
        <f>SUM(AS50:AS51)</f>
        <v>0</v>
      </c>
      <c r="AR49" s="739"/>
      <c r="AS49" s="740"/>
      <c r="AT49" s="487">
        <f>'事業精算 (6)'!$E$54</f>
        <v>0</v>
      </c>
      <c r="AU49" s="488">
        <f>SUM(P49:AT49)</f>
        <v>0</v>
      </c>
      <c r="AV49" s="489">
        <f>K49-AU49</f>
        <v>0</v>
      </c>
      <c r="AW49" s="490"/>
      <c r="AX49">
        <f>IF(A50=0,0,1)</f>
        <v>0</v>
      </c>
      <c r="AY49" s="490"/>
      <c r="AZ49" s="490"/>
      <c r="BA49" s="490"/>
      <c r="BB49" s="490"/>
      <c r="BD49" s="491" t="s">
        <v>2</v>
      </c>
      <c r="BE49" s="492" t="s">
        <v>3</v>
      </c>
      <c r="BF49" s="491" t="s">
        <v>4</v>
      </c>
    </row>
    <row r="50" spans="1:58" s="193" customFormat="1" ht="21" customHeight="1">
      <c r="A50" s="797">
        <f>'事業精算 (6)'!$C$13</f>
        <v>0</v>
      </c>
      <c r="B50" s="493">
        <f>'事業精算 (6)'!$J$6</f>
        <v>0</v>
      </c>
      <c r="C50" s="494" t="s">
        <v>105</v>
      </c>
      <c r="D50" s="494">
        <f>'事業精算 (6)'!$L$6</f>
        <v>0</v>
      </c>
      <c r="E50" s="495" t="s">
        <v>26</v>
      </c>
      <c r="F50" s="496" t="s">
        <v>13</v>
      </c>
      <c r="G50" s="497" t="s">
        <v>13</v>
      </c>
      <c r="H50" s="498" t="s">
        <v>13</v>
      </c>
      <c r="J50" s="499" t="s">
        <v>14</v>
      </c>
      <c r="K50" s="500" t="s">
        <v>196</v>
      </c>
      <c r="L50" s="824">
        <f>'事業精算 (6)'!$G$17</f>
        <v>0</v>
      </c>
      <c r="M50" s="824"/>
      <c r="N50" s="825"/>
      <c r="P50" s="501" t="s">
        <v>25</v>
      </c>
      <c r="Q50" s="502"/>
      <c r="R50" s="503" t="s">
        <v>13</v>
      </c>
      <c r="S50" s="502"/>
      <c r="T50" s="504" t="s">
        <v>26</v>
      </c>
      <c r="U50" s="505" t="s">
        <v>25</v>
      </c>
      <c r="V50" s="502"/>
      <c r="W50" s="503" t="s">
        <v>13</v>
      </c>
      <c r="X50" s="503"/>
      <c r="Y50" s="503"/>
      <c r="Z50" s="505" t="s">
        <v>25</v>
      </c>
      <c r="AA50" s="502"/>
      <c r="AB50" s="503" t="s">
        <v>13</v>
      </c>
      <c r="AC50" s="502"/>
      <c r="AD50" s="504" t="s">
        <v>105</v>
      </c>
      <c r="AE50" s="506" t="s">
        <v>14</v>
      </c>
      <c r="AF50" s="441" t="s">
        <v>29</v>
      </c>
      <c r="AG50" s="507">
        <f>'事業精算 (6)'!$J$40</f>
        <v>0</v>
      </c>
      <c r="AH50" s="506" t="s">
        <v>14</v>
      </c>
      <c r="AI50" s="441" t="s">
        <v>189</v>
      </c>
      <c r="AJ50" s="508">
        <f>'事業精算 (6)'!$J$47</f>
        <v>0</v>
      </c>
      <c r="AK50" s="506"/>
      <c r="AL50" s="441"/>
      <c r="AM50" s="509"/>
      <c r="AN50" s="510"/>
      <c r="AO50" s="502"/>
      <c r="AP50" s="509"/>
      <c r="AQ50" s="510" t="s">
        <v>14</v>
      </c>
      <c r="AR50" s="441" t="s">
        <v>195</v>
      </c>
      <c r="AS50" s="508">
        <f>'事業精算 (6)'!$J$52</f>
        <v>0</v>
      </c>
      <c r="AT50" s="502"/>
      <c r="AU50" s="511"/>
      <c r="AV50" s="512"/>
      <c r="AW50" s="502"/>
      <c r="AX50" s="502"/>
      <c r="AY50" s="502"/>
      <c r="AZ50" s="502"/>
      <c r="BA50" s="502"/>
      <c r="BB50" s="502"/>
      <c r="BD50" s="513"/>
      <c r="BE50" s="510"/>
      <c r="BF50" s="514"/>
    </row>
    <row r="51" spans="1:58" s="193" customFormat="1" ht="21" customHeight="1">
      <c r="A51" s="797"/>
      <c r="B51" s="846" t="s">
        <v>41</v>
      </c>
      <c r="C51" s="847"/>
      <c r="D51" s="847"/>
      <c r="E51" s="848"/>
      <c r="F51" s="515" t="s">
        <v>83</v>
      </c>
      <c r="G51" s="502"/>
      <c r="H51" s="516"/>
      <c r="J51" s="499" t="s">
        <v>15</v>
      </c>
      <c r="K51" s="517" t="s">
        <v>199</v>
      </c>
      <c r="L51" s="826">
        <f>'事業精算 (6)'!$G$19</f>
        <v>0</v>
      </c>
      <c r="M51" s="826"/>
      <c r="N51" s="827"/>
      <c r="P51" s="518">
        <f>'事業精算 (6)'!$M$28</f>
        <v>0</v>
      </c>
      <c r="Q51" s="441" t="s">
        <v>24</v>
      </c>
      <c r="R51" s="441">
        <f>'事業精算 (6)'!$O$28</f>
        <v>0</v>
      </c>
      <c r="S51" s="441" t="s">
        <v>24</v>
      </c>
      <c r="T51" s="519">
        <f>'事業精算 (6)'!$Q$28</f>
        <v>0</v>
      </c>
      <c r="U51" s="520">
        <f>'事業精算 (6)'!$M$32</f>
        <v>0</v>
      </c>
      <c r="V51" s="441" t="s">
        <v>24</v>
      </c>
      <c r="W51" s="441">
        <f>'事業精算 (6)'!$O$32</f>
        <v>0</v>
      </c>
      <c r="X51" s="502"/>
      <c r="Y51" s="441"/>
      <c r="Z51" s="520">
        <f>'事業精算 (6)'!$M$36</f>
        <v>0</v>
      </c>
      <c r="AA51" s="441" t="s">
        <v>24</v>
      </c>
      <c r="AB51" s="441">
        <f>'事業精算 (6)'!$O$36</f>
        <v>0</v>
      </c>
      <c r="AC51" s="441" t="s">
        <v>24</v>
      </c>
      <c r="AD51" s="519">
        <f>'事業精算 (6)'!$Q$36</f>
        <v>0</v>
      </c>
      <c r="AE51" s="506" t="s">
        <v>15</v>
      </c>
      <c r="AF51" s="441" t="s">
        <v>28</v>
      </c>
      <c r="AG51" s="507">
        <f>'事業精算 (6)'!$J$41</f>
        <v>0</v>
      </c>
      <c r="AH51" s="506" t="s">
        <v>15</v>
      </c>
      <c r="AI51" s="441" t="s">
        <v>193</v>
      </c>
      <c r="AJ51" s="508">
        <f>'事業精算 (6)'!$J$48</f>
        <v>0</v>
      </c>
      <c r="AK51" s="506"/>
      <c r="AL51" s="441"/>
      <c r="AM51" s="509"/>
      <c r="AN51" s="510"/>
      <c r="AO51" s="502"/>
      <c r="AP51" s="509"/>
      <c r="AQ51" s="510"/>
      <c r="AR51" s="441"/>
      <c r="AS51" s="508"/>
      <c r="AT51" s="502"/>
      <c r="AU51" s="511"/>
      <c r="AV51" s="512"/>
      <c r="AW51" s="502"/>
      <c r="AX51" s="502"/>
      <c r="AY51" s="502"/>
      <c r="AZ51" s="502"/>
      <c r="BA51" s="502"/>
      <c r="BB51" s="502"/>
      <c r="BD51" s="514">
        <f>P51*R51*T51</f>
        <v>0</v>
      </c>
      <c r="BE51" s="510">
        <f>U51*W51</f>
        <v>0</v>
      </c>
      <c r="BF51" s="514">
        <f>Z51*AB51*AD51</f>
        <v>0</v>
      </c>
    </row>
    <row r="52" spans="1:58" s="193" customFormat="1" ht="21" customHeight="1">
      <c r="A52" s="797"/>
      <c r="B52" s="806">
        <f>'事業精算 (6)'!$C$11</f>
        <v>0</v>
      </c>
      <c r="C52" s="807"/>
      <c r="D52" s="807"/>
      <c r="E52" s="808"/>
      <c r="F52" s="521" t="s">
        <v>84</v>
      </c>
      <c r="G52" s="502">
        <f>'事業精算 (6)'!$F$9</f>
        <v>0</v>
      </c>
      <c r="H52" s="522" t="s">
        <v>13</v>
      </c>
      <c r="J52" s="523" t="s">
        <v>20</v>
      </c>
      <c r="K52" s="524">
        <f>'事業精算 (6)'!$K$19</f>
        <v>0</v>
      </c>
      <c r="L52" s="441" t="s">
        <v>21</v>
      </c>
      <c r="M52" s="441">
        <f>'事業精算 (6)'!$M$19</f>
        <v>0</v>
      </c>
      <c r="N52" s="525" t="s">
        <v>22</v>
      </c>
      <c r="P52" s="518">
        <f>'事業精算 (6)'!$M$29</f>
        <v>0</v>
      </c>
      <c r="Q52" s="441" t="s">
        <v>24</v>
      </c>
      <c r="R52" s="441">
        <f>'事業精算 (6)'!$O$29</f>
        <v>0</v>
      </c>
      <c r="S52" s="441" t="s">
        <v>24</v>
      </c>
      <c r="T52" s="519">
        <f>'事業精算 (6)'!$Q$29</f>
        <v>0</v>
      </c>
      <c r="U52" s="520">
        <f>'事業精算 (6)'!$M$33</f>
        <v>0</v>
      </c>
      <c r="V52" s="441" t="s">
        <v>24</v>
      </c>
      <c r="W52" s="441">
        <f>'事業精算 (6)'!$O$33</f>
        <v>0</v>
      </c>
      <c r="X52" s="502"/>
      <c r="Y52" s="441"/>
      <c r="Z52" s="520">
        <f>'事業精算 (6)'!$M$37</f>
        <v>0</v>
      </c>
      <c r="AA52" s="441" t="s">
        <v>24</v>
      </c>
      <c r="AB52" s="441">
        <f>'事業精算 (6)'!$O$37</f>
        <v>0</v>
      </c>
      <c r="AC52" s="441" t="s">
        <v>24</v>
      </c>
      <c r="AD52" s="519">
        <f>'事業精算 (6)'!$Q$37</f>
        <v>0</v>
      </c>
      <c r="AE52" s="506" t="s">
        <v>16</v>
      </c>
      <c r="AF52" s="441" t="s">
        <v>104</v>
      </c>
      <c r="AG52" s="507">
        <f>'事業精算 (6)'!$J$42</f>
        <v>0</v>
      </c>
      <c r="AH52" s="506" t="s">
        <v>17</v>
      </c>
      <c r="AI52" s="441" t="s">
        <v>394</v>
      </c>
      <c r="AJ52" s="509">
        <f>'事業精算 (6)'!$J$49</f>
        <v>0</v>
      </c>
      <c r="AK52" s="506"/>
      <c r="AL52" s="441"/>
      <c r="AM52" s="509"/>
      <c r="AN52" s="510"/>
      <c r="AO52" s="502"/>
      <c r="AP52" s="509"/>
      <c r="AQ52" s="510"/>
      <c r="AR52" s="502"/>
      <c r="AS52" s="509"/>
      <c r="AT52" s="502"/>
      <c r="AU52" s="511"/>
      <c r="AV52" s="512"/>
      <c r="AW52" s="502"/>
      <c r="AX52" s="502"/>
      <c r="AY52" s="502"/>
      <c r="AZ52" s="502"/>
      <c r="BA52" s="502"/>
      <c r="BB52" s="502"/>
      <c r="BD52" s="514"/>
      <c r="BE52" s="510"/>
      <c r="BF52" s="514"/>
    </row>
    <row r="53" spans="1:58" s="193" customFormat="1" ht="21" customHeight="1">
      <c r="A53" s="797"/>
      <c r="B53" s="806"/>
      <c r="C53" s="807"/>
      <c r="D53" s="807"/>
      <c r="E53" s="808"/>
      <c r="F53" s="521" t="s">
        <v>85</v>
      </c>
      <c r="G53" s="502">
        <f>'事業精算 (6)'!$I$9</f>
        <v>0</v>
      </c>
      <c r="H53" s="522" t="s">
        <v>13</v>
      </c>
      <c r="J53" s="523" t="s">
        <v>20</v>
      </c>
      <c r="K53" s="524">
        <f>'事業精算 (6)'!$K$20</f>
        <v>0</v>
      </c>
      <c r="L53" s="441" t="s">
        <v>21</v>
      </c>
      <c r="M53" s="441">
        <f>'事業精算 (6)'!$M$20</f>
        <v>0</v>
      </c>
      <c r="N53" s="525" t="s">
        <v>22</v>
      </c>
      <c r="P53" s="518">
        <f>'事業精算 (6)'!$M$30</f>
        <v>0</v>
      </c>
      <c r="Q53" s="441" t="s">
        <v>24</v>
      </c>
      <c r="R53" s="441">
        <f>'事業精算 (6)'!$O$30</f>
        <v>0</v>
      </c>
      <c r="S53" s="441" t="s">
        <v>24</v>
      </c>
      <c r="T53" s="519">
        <f>'事業精算 (6)'!$Q$30</f>
        <v>0</v>
      </c>
      <c r="U53" s="520">
        <f>'事業精算 (6)'!$M$34</f>
        <v>0</v>
      </c>
      <c r="V53" s="441" t="s">
        <v>24</v>
      </c>
      <c r="W53" s="441">
        <f>'事業精算 (6)'!$O$34</f>
        <v>0</v>
      </c>
      <c r="X53" s="502"/>
      <c r="Y53" s="441"/>
      <c r="Z53" s="520">
        <f>'事業精算 (6)'!$M$38</f>
        <v>0</v>
      </c>
      <c r="AA53" s="441" t="s">
        <v>24</v>
      </c>
      <c r="AB53" s="441">
        <f>'事業精算 (6)'!$O$38</f>
        <v>0</v>
      </c>
      <c r="AC53" s="441" t="s">
        <v>24</v>
      </c>
      <c r="AD53" s="519">
        <f>'事業精算 (6)'!$Q$38</f>
        <v>0</v>
      </c>
      <c r="AE53" s="506" t="s">
        <v>18</v>
      </c>
      <c r="AF53" s="441" t="s">
        <v>72</v>
      </c>
      <c r="AG53" s="507">
        <f>'事業精算 (6)'!$J$43</f>
        <v>0</v>
      </c>
      <c r="AH53" s="506"/>
      <c r="AI53" s="441"/>
      <c r="AJ53" s="509"/>
      <c r="AK53" s="506"/>
      <c r="AL53" s="441"/>
      <c r="AM53" s="509"/>
      <c r="AN53" s="510"/>
      <c r="AO53" s="502"/>
      <c r="AP53" s="509"/>
      <c r="AQ53" s="510"/>
      <c r="AR53" s="502"/>
      <c r="AS53" s="509"/>
      <c r="AT53" s="502"/>
      <c r="AU53" s="511"/>
      <c r="AV53" s="512"/>
      <c r="AW53" s="502"/>
      <c r="AX53" s="502"/>
      <c r="AY53" s="502"/>
      <c r="AZ53" s="502"/>
      <c r="BA53" s="502"/>
      <c r="BB53" s="502"/>
      <c r="BD53" s="514">
        <f>P53*R53*T53</f>
        <v>0</v>
      </c>
      <c r="BE53" s="510">
        <f>U53*W53</f>
        <v>0</v>
      </c>
      <c r="BF53" s="514">
        <f>Z53*AB53*AD53</f>
        <v>0</v>
      </c>
    </row>
    <row r="54" spans="1:58" s="193" customFormat="1" ht="21" customHeight="1">
      <c r="A54" s="797"/>
      <c r="B54" s="809" t="s">
        <v>39</v>
      </c>
      <c r="C54" s="810"/>
      <c r="D54" s="810"/>
      <c r="E54" s="811"/>
      <c r="F54" s="510"/>
      <c r="G54" s="502"/>
      <c r="H54" s="516"/>
      <c r="J54" s="499" t="s">
        <v>17</v>
      </c>
      <c r="K54" s="517" t="s">
        <v>198</v>
      </c>
      <c r="L54" s="828">
        <f>'事業精算 (6)'!$G$18</f>
        <v>0</v>
      </c>
      <c r="M54" s="828"/>
      <c r="N54" s="829"/>
      <c r="P54" s="518">
        <f>'事業精算 (6)'!$M$31</f>
        <v>0</v>
      </c>
      <c r="Q54" s="441" t="s">
        <v>416</v>
      </c>
      <c r="R54" s="441">
        <f>'事業精算 (6)'!$O$31</f>
        <v>0</v>
      </c>
      <c r="S54" s="724" t="s">
        <v>415</v>
      </c>
      <c r="T54" s="725"/>
      <c r="U54" s="520">
        <f>'事業精算 (6)'!$M$35</f>
        <v>0</v>
      </c>
      <c r="V54" s="441" t="s">
        <v>416</v>
      </c>
      <c r="W54" s="441">
        <f>'事業精算 (6)'!$O$35</f>
        <v>0</v>
      </c>
      <c r="X54" s="502" t="s">
        <v>415</v>
      </c>
      <c r="Y54" s="441"/>
      <c r="Z54" s="520">
        <f>'事業精算 (6)'!$M$39</f>
        <v>0</v>
      </c>
      <c r="AA54" s="441" t="s">
        <v>417</v>
      </c>
      <c r="AB54" s="441">
        <f>'事業精算 (6)'!$O$39</f>
        <v>0</v>
      </c>
      <c r="AC54" s="724" t="s">
        <v>415</v>
      </c>
      <c r="AD54" s="725"/>
      <c r="AE54" s="506" t="s">
        <v>27</v>
      </c>
      <c r="AF54" s="441" t="s">
        <v>74</v>
      </c>
      <c r="AG54" s="507">
        <f>'事業精算 (6)'!$J$44</f>
        <v>0</v>
      </c>
      <c r="AH54" s="506"/>
      <c r="AI54" s="441"/>
      <c r="AJ54" s="509"/>
      <c r="AK54" s="506"/>
      <c r="AL54" s="441"/>
      <c r="AM54" s="509"/>
      <c r="AN54" s="510"/>
      <c r="AO54" s="502"/>
      <c r="AP54" s="509"/>
      <c r="AQ54" s="510"/>
      <c r="AR54" s="502"/>
      <c r="AS54" s="509"/>
      <c r="AT54" s="502"/>
      <c r="AU54" s="511"/>
      <c r="AV54" s="512"/>
      <c r="AW54" s="502"/>
      <c r="AX54" s="502"/>
      <c r="AY54" s="502"/>
      <c r="AZ54" s="502"/>
      <c r="BA54" s="502"/>
      <c r="BB54" s="502"/>
      <c r="BD54" s="514">
        <f>P54*R54*T54</f>
        <v>0</v>
      </c>
      <c r="BE54" s="510">
        <f>U54*W54</f>
        <v>0</v>
      </c>
      <c r="BF54" s="514">
        <f>Z54*AB54*AD54</f>
        <v>0</v>
      </c>
    </row>
    <row r="55" spans="1:58" s="193" customFormat="1" ht="21" customHeight="1">
      <c r="A55" s="797"/>
      <c r="B55" s="834">
        <f>'事業精算 (6)'!$C$12</f>
        <v>0</v>
      </c>
      <c r="C55" s="835"/>
      <c r="D55" s="835"/>
      <c r="E55" s="836"/>
      <c r="F55" s="510"/>
      <c r="G55" s="502"/>
      <c r="H55" s="516"/>
      <c r="J55" s="499" t="s">
        <v>19</v>
      </c>
      <c r="K55" s="500" t="s">
        <v>200</v>
      </c>
      <c r="L55" s="830">
        <f>'事業精算 (6)'!$G$21</f>
        <v>0</v>
      </c>
      <c r="M55" s="830"/>
      <c r="N55" s="831"/>
      <c r="P55" s="526"/>
      <c r="Q55" s="441"/>
      <c r="R55" s="502"/>
      <c r="S55" s="441"/>
      <c r="T55" s="509"/>
      <c r="U55" s="510"/>
      <c r="V55" s="441"/>
      <c r="W55" s="502"/>
      <c r="X55" s="502"/>
      <c r="Y55" s="502"/>
      <c r="Z55" s="510"/>
      <c r="AA55" s="441"/>
      <c r="AB55" s="502"/>
      <c r="AC55" s="441"/>
      <c r="AD55" s="509"/>
      <c r="AE55" s="506" t="s">
        <v>31</v>
      </c>
      <c r="AF55" s="527" t="s">
        <v>30</v>
      </c>
      <c r="AG55" s="507">
        <f>'事業精算 (6)'!$J$45</f>
        <v>0</v>
      </c>
      <c r="AH55" s="506"/>
      <c r="AI55" s="441"/>
      <c r="AJ55" s="509"/>
      <c r="AK55" s="506"/>
      <c r="AL55" s="500"/>
      <c r="AM55" s="528"/>
      <c r="AN55" s="529"/>
      <c r="AO55" s="530"/>
      <c r="AP55" s="528"/>
      <c r="AQ55" s="529"/>
      <c r="AR55" s="530"/>
      <c r="AS55" s="528"/>
      <c r="AT55" s="530"/>
      <c r="AU55" s="511"/>
      <c r="AV55" s="512"/>
      <c r="AW55" s="502"/>
      <c r="AX55" s="502"/>
      <c r="AY55" s="502"/>
      <c r="AZ55" s="502"/>
      <c r="BA55" s="502"/>
      <c r="BB55" s="502"/>
      <c r="BD55" s="514">
        <f>P55*R55*T55</f>
        <v>0</v>
      </c>
      <c r="BE55" s="510">
        <f>U55*W55</f>
        <v>0</v>
      </c>
      <c r="BF55" s="514">
        <f>Z55*AB55*AD55</f>
        <v>0</v>
      </c>
    </row>
    <row r="56" spans="1:58" s="193" customFormat="1" ht="21" customHeight="1">
      <c r="A56" s="798"/>
      <c r="B56" s="837"/>
      <c r="C56" s="838"/>
      <c r="D56" s="838"/>
      <c r="E56" s="839"/>
      <c r="F56" s="531"/>
      <c r="G56" s="532"/>
      <c r="H56" s="533"/>
      <c r="J56" s="499" t="s">
        <v>27</v>
      </c>
      <c r="K56" s="441" t="s">
        <v>201</v>
      </c>
      <c r="L56" s="832">
        <f>'事業精算 (6)'!$G$22</f>
        <v>0</v>
      </c>
      <c r="M56" s="832"/>
      <c r="N56" s="833"/>
      <c r="P56" s="534"/>
      <c r="Q56" s="535"/>
      <c r="R56" s="532"/>
      <c r="S56" s="535"/>
      <c r="T56" s="536"/>
      <c r="U56" s="531"/>
      <c r="V56" s="535"/>
      <c r="W56" s="532"/>
      <c r="X56" s="532"/>
      <c r="Y56" s="532"/>
      <c r="Z56" s="531"/>
      <c r="AA56" s="535"/>
      <c r="AB56" s="532"/>
      <c r="AC56" s="535"/>
      <c r="AD56" s="536"/>
      <c r="AE56" s="537" t="s">
        <v>70</v>
      </c>
      <c r="AF56" s="535" t="s">
        <v>73</v>
      </c>
      <c r="AG56" s="538">
        <f>'事業精算 (6)'!$J$46</f>
        <v>0</v>
      </c>
      <c r="AH56" s="537"/>
      <c r="AI56" s="535"/>
      <c r="AJ56" s="536"/>
      <c r="AK56" s="537"/>
      <c r="AL56" s="535"/>
      <c r="AM56" s="536"/>
      <c r="AN56" s="531"/>
      <c r="AO56" s="532"/>
      <c r="AP56" s="536"/>
      <c r="AQ56" s="531"/>
      <c r="AR56" s="532"/>
      <c r="AS56" s="536"/>
      <c r="AT56" s="532"/>
      <c r="AU56" s="539"/>
      <c r="AV56" s="540"/>
      <c r="AW56" s="502"/>
      <c r="AX56" s="502"/>
      <c r="AY56" s="502"/>
      <c r="AZ56" s="502"/>
      <c r="BA56" s="502"/>
      <c r="BB56" s="502"/>
      <c r="BD56" s="541">
        <f>P56*R56*T56</f>
        <v>0</v>
      </c>
      <c r="BE56" s="531">
        <f>U56*W56</f>
        <v>0</v>
      </c>
      <c r="BF56" s="541">
        <f>Z56*AB56*AD56</f>
        <v>0</v>
      </c>
    </row>
    <row r="57" spans="1:58" s="193" customFormat="1" ht="21" customHeight="1">
      <c r="A57" s="482">
        <v>7</v>
      </c>
      <c r="B57" s="840">
        <f>'事業精算 (7)'!$C$6</f>
        <v>0</v>
      </c>
      <c r="C57" s="841"/>
      <c r="D57" s="841"/>
      <c r="E57" s="842"/>
      <c r="F57" s="483">
        <f>'事業精算 (7)'!$F$8</f>
        <v>0</v>
      </c>
      <c r="G57" s="484">
        <f>SUM(G60:G61)</f>
        <v>0</v>
      </c>
      <c r="H57" s="485">
        <f>SUM(F57:G57)</f>
        <v>0</v>
      </c>
      <c r="J57" s="486"/>
      <c r="K57" s="822">
        <f>L58+L59+L62+L63+L64</f>
        <v>0</v>
      </c>
      <c r="L57" s="822"/>
      <c r="M57" s="822"/>
      <c r="N57" s="823"/>
      <c r="P57" s="737">
        <f>'事業精算 (7)'!$E$28</f>
        <v>0</v>
      </c>
      <c r="Q57" s="729"/>
      <c r="R57" s="729"/>
      <c r="S57" s="729"/>
      <c r="T57" s="730"/>
      <c r="U57" s="738">
        <f>'事業精算 (7)'!$H$35</f>
        <v>0</v>
      </c>
      <c r="V57" s="739"/>
      <c r="W57" s="739"/>
      <c r="X57" s="739"/>
      <c r="Y57" s="740"/>
      <c r="Z57" s="728">
        <f>'事業精算 (7)'!$H$39</f>
        <v>0</v>
      </c>
      <c r="AA57" s="729"/>
      <c r="AB57" s="729"/>
      <c r="AC57" s="729"/>
      <c r="AD57" s="730"/>
      <c r="AE57" s="728">
        <f>SUM(AG58:AG64)</f>
        <v>0</v>
      </c>
      <c r="AF57" s="729"/>
      <c r="AG57" s="730"/>
      <c r="AH57" s="728">
        <f>SUM(AJ58:AJ60)</f>
        <v>0</v>
      </c>
      <c r="AI57" s="729"/>
      <c r="AJ57" s="730"/>
      <c r="AK57" s="728">
        <f>'事業精算 (7)'!$E$50</f>
        <v>0</v>
      </c>
      <c r="AL57" s="729"/>
      <c r="AM57" s="730"/>
      <c r="AN57" s="888">
        <f>'事業精算 (7)'!$E$51</f>
        <v>0</v>
      </c>
      <c r="AO57" s="889"/>
      <c r="AP57" s="890"/>
      <c r="AQ57" s="738">
        <f>SUM(AS58:AS59)</f>
        <v>0</v>
      </c>
      <c r="AR57" s="739"/>
      <c r="AS57" s="740"/>
      <c r="AT57" s="487">
        <f>'事業精算 (7)'!$E$54</f>
        <v>0</v>
      </c>
      <c r="AU57" s="488">
        <f>SUM(P57:AT57)</f>
        <v>0</v>
      </c>
      <c r="AV57" s="489">
        <f>K57-AU57</f>
        <v>0</v>
      </c>
      <c r="AW57" s="490"/>
      <c r="AX57">
        <f>IF(A58=0,0,1)</f>
        <v>0</v>
      </c>
      <c r="AY57" s="490"/>
      <c r="AZ57" s="490"/>
      <c r="BA57" s="490"/>
      <c r="BB57" s="490"/>
      <c r="BD57" s="491" t="s">
        <v>2</v>
      </c>
      <c r="BE57" s="492" t="s">
        <v>3</v>
      </c>
      <c r="BF57" s="491" t="s">
        <v>4</v>
      </c>
    </row>
    <row r="58" spans="1:58" s="193" customFormat="1" ht="21" customHeight="1">
      <c r="A58" s="797">
        <f>'事業精算 (7)'!$C$13</f>
        <v>0</v>
      </c>
      <c r="B58" s="493">
        <f>'事業精算 (7)'!$J$6</f>
        <v>0</v>
      </c>
      <c r="C58" s="494" t="s">
        <v>105</v>
      </c>
      <c r="D58" s="494">
        <f>'事業精算 (7)'!$L$6</f>
        <v>0</v>
      </c>
      <c r="E58" s="495" t="s">
        <v>26</v>
      </c>
      <c r="F58" s="496" t="s">
        <v>13</v>
      </c>
      <c r="G58" s="497" t="s">
        <v>13</v>
      </c>
      <c r="H58" s="498" t="s">
        <v>13</v>
      </c>
      <c r="J58" s="499" t="s">
        <v>14</v>
      </c>
      <c r="K58" s="500" t="s">
        <v>196</v>
      </c>
      <c r="L58" s="824">
        <f>'事業精算 (7)'!$G$17</f>
        <v>0</v>
      </c>
      <c r="M58" s="824"/>
      <c r="N58" s="825"/>
      <c r="P58" s="501" t="s">
        <v>25</v>
      </c>
      <c r="Q58" s="502"/>
      <c r="R58" s="503" t="s">
        <v>13</v>
      </c>
      <c r="S58" s="502"/>
      <c r="T58" s="504" t="s">
        <v>26</v>
      </c>
      <c r="U58" s="505" t="s">
        <v>25</v>
      </c>
      <c r="V58" s="502"/>
      <c r="W58" s="503" t="s">
        <v>13</v>
      </c>
      <c r="X58" s="503"/>
      <c r="Y58" s="503"/>
      <c r="Z58" s="505" t="s">
        <v>25</v>
      </c>
      <c r="AA58" s="502"/>
      <c r="AB58" s="503" t="s">
        <v>13</v>
      </c>
      <c r="AC58" s="502"/>
      <c r="AD58" s="504" t="s">
        <v>105</v>
      </c>
      <c r="AE58" s="506" t="s">
        <v>14</v>
      </c>
      <c r="AF58" s="441" t="s">
        <v>29</v>
      </c>
      <c r="AG58" s="507">
        <f>'事業精算 (7)'!$J$40</f>
        <v>0</v>
      </c>
      <c r="AH58" s="506" t="s">
        <v>14</v>
      </c>
      <c r="AI58" s="441" t="s">
        <v>189</v>
      </c>
      <c r="AJ58" s="508">
        <f>'事業精算 (7)'!$J$47</f>
        <v>0</v>
      </c>
      <c r="AK58" s="506"/>
      <c r="AL58" s="441"/>
      <c r="AM58" s="509"/>
      <c r="AN58" s="510"/>
      <c r="AO58" s="502"/>
      <c r="AP58" s="509"/>
      <c r="AQ58" s="510" t="s">
        <v>14</v>
      </c>
      <c r="AR58" s="441" t="s">
        <v>195</v>
      </c>
      <c r="AS58" s="508">
        <f>'事業精算 (7)'!$J$52</f>
        <v>0</v>
      </c>
      <c r="AT58" s="502"/>
      <c r="AU58" s="511"/>
      <c r="AV58" s="512"/>
      <c r="AW58" s="502"/>
      <c r="AX58" s="502"/>
      <c r="AY58" s="502"/>
      <c r="AZ58" s="502"/>
      <c r="BA58" s="502"/>
      <c r="BB58" s="502"/>
      <c r="BD58" s="513"/>
      <c r="BE58" s="510"/>
      <c r="BF58" s="514"/>
    </row>
    <row r="59" spans="1:58" s="193" customFormat="1" ht="21" customHeight="1">
      <c r="A59" s="797"/>
      <c r="B59" s="846" t="s">
        <v>41</v>
      </c>
      <c r="C59" s="847"/>
      <c r="D59" s="847"/>
      <c r="E59" s="848"/>
      <c r="F59" s="515" t="s">
        <v>83</v>
      </c>
      <c r="G59" s="502"/>
      <c r="H59" s="516"/>
      <c r="J59" s="499" t="s">
        <v>15</v>
      </c>
      <c r="K59" s="517" t="s">
        <v>199</v>
      </c>
      <c r="L59" s="826">
        <f>'事業精算 (7)'!$G$19</f>
        <v>0</v>
      </c>
      <c r="M59" s="826"/>
      <c r="N59" s="827"/>
      <c r="P59" s="518">
        <f>'事業精算 (7)'!$M$28</f>
        <v>0</v>
      </c>
      <c r="Q59" s="441" t="s">
        <v>24</v>
      </c>
      <c r="R59" s="441">
        <f>'事業精算 (7)'!$O$28</f>
        <v>0</v>
      </c>
      <c r="S59" s="441" t="s">
        <v>24</v>
      </c>
      <c r="T59" s="519">
        <f>'事業精算 (7)'!$Q$28</f>
        <v>0</v>
      </c>
      <c r="U59" s="520">
        <f>'事業精算 (7)'!$M$32</f>
        <v>0</v>
      </c>
      <c r="V59" s="441" t="s">
        <v>24</v>
      </c>
      <c r="W59" s="441">
        <f>'事業精算 (7)'!$O$32</f>
        <v>0</v>
      </c>
      <c r="X59" s="502"/>
      <c r="Y59" s="441"/>
      <c r="Z59" s="520">
        <f>'事業精算 (7)'!$M$36</f>
        <v>0</v>
      </c>
      <c r="AA59" s="441" t="s">
        <v>24</v>
      </c>
      <c r="AB59" s="441">
        <f>'事業精算 (7)'!$O$36</f>
        <v>0</v>
      </c>
      <c r="AC59" s="441" t="s">
        <v>24</v>
      </c>
      <c r="AD59" s="519">
        <f>'事業精算 (7)'!$Q$36</f>
        <v>0</v>
      </c>
      <c r="AE59" s="506" t="s">
        <v>15</v>
      </c>
      <c r="AF59" s="441" t="s">
        <v>28</v>
      </c>
      <c r="AG59" s="507">
        <f>'事業精算 (7)'!$J$41</f>
        <v>0</v>
      </c>
      <c r="AH59" s="506" t="s">
        <v>15</v>
      </c>
      <c r="AI59" s="441" t="s">
        <v>193</v>
      </c>
      <c r="AJ59" s="508">
        <f>'事業精算 (7)'!$J$48</f>
        <v>0</v>
      </c>
      <c r="AK59" s="506"/>
      <c r="AL59" s="441"/>
      <c r="AM59" s="509"/>
      <c r="AN59" s="510"/>
      <c r="AO59" s="502"/>
      <c r="AP59" s="509"/>
      <c r="AQ59" s="510"/>
      <c r="AR59" s="441"/>
      <c r="AS59" s="508"/>
      <c r="AT59" s="502"/>
      <c r="AU59" s="511"/>
      <c r="AV59" s="512"/>
      <c r="AW59" s="502"/>
      <c r="AX59" s="502"/>
      <c r="AY59" s="502"/>
      <c r="AZ59" s="502"/>
      <c r="BA59" s="502"/>
      <c r="BB59" s="502"/>
      <c r="BD59" s="514">
        <f>P59*R59*T59</f>
        <v>0</v>
      </c>
      <c r="BE59" s="510">
        <f>U59*W59</f>
        <v>0</v>
      </c>
      <c r="BF59" s="514">
        <f>Z59*AB59*AD59</f>
        <v>0</v>
      </c>
    </row>
    <row r="60" spans="1:58" s="193" customFormat="1" ht="21" customHeight="1">
      <c r="A60" s="797"/>
      <c r="B60" s="806">
        <f>'事業精算 (7)'!$C$11</f>
        <v>0</v>
      </c>
      <c r="C60" s="807"/>
      <c r="D60" s="807"/>
      <c r="E60" s="808"/>
      <c r="F60" s="521" t="s">
        <v>84</v>
      </c>
      <c r="G60" s="502">
        <f>'事業精算 (7)'!$F$9</f>
        <v>0</v>
      </c>
      <c r="H60" s="522" t="s">
        <v>13</v>
      </c>
      <c r="J60" s="523" t="s">
        <v>20</v>
      </c>
      <c r="K60" s="524">
        <f>'事業精算 (7)'!$K$19</f>
        <v>0</v>
      </c>
      <c r="L60" s="441" t="s">
        <v>21</v>
      </c>
      <c r="M60" s="441">
        <f>'事業精算 (7)'!$M$19</f>
        <v>0</v>
      </c>
      <c r="N60" s="525" t="s">
        <v>22</v>
      </c>
      <c r="P60" s="518">
        <f>'事業精算 (7)'!$M$29</f>
        <v>0</v>
      </c>
      <c r="Q60" s="441" t="s">
        <v>24</v>
      </c>
      <c r="R60" s="441">
        <f>'事業精算 (7)'!$O$29</f>
        <v>0</v>
      </c>
      <c r="S60" s="441" t="s">
        <v>24</v>
      </c>
      <c r="T60" s="519">
        <f>'事業精算 (7)'!$Q$29</f>
        <v>0</v>
      </c>
      <c r="U60" s="520">
        <f>'事業精算 (7)'!$M$33</f>
        <v>0</v>
      </c>
      <c r="V60" s="441" t="s">
        <v>24</v>
      </c>
      <c r="W60" s="441">
        <f>'事業精算 (7)'!$O$33</f>
        <v>0</v>
      </c>
      <c r="X60" s="502"/>
      <c r="Y60" s="441"/>
      <c r="Z60" s="520">
        <f>'事業精算 (7)'!$M$37</f>
        <v>0</v>
      </c>
      <c r="AA60" s="441" t="s">
        <v>24</v>
      </c>
      <c r="AB60" s="441">
        <f>'事業精算 (7)'!$O$37</f>
        <v>0</v>
      </c>
      <c r="AC60" s="441" t="s">
        <v>24</v>
      </c>
      <c r="AD60" s="519">
        <f>'事業精算 (7)'!$Q$37</f>
        <v>0</v>
      </c>
      <c r="AE60" s="506" t="s">
        <v>16</v>
      </c>
      <c r="AF60" s="441" t="s">
        <v>104</v>
      </c>
      <c r="AG60" s="507">
        <f>'事業精算 (7)'!$J$42</f>
        <v>0</v>
      </c>
      <c r="AH60" s="506" t="s">
        <v>17</v>
      </c>
      <c r="AI60" s="441" t="s">
        <v>394</v>
      </c>
      <c r="AJ60" s="509">
        <f>'事業精算 (7)'!$J$49</f>
        <v>0</v>
      </c>
      <c r="AK60" s="506"/>
      <c r="AL60" s="441"/>
      <c r="AM60" s="509"/>
      <c r="AN60" s="510"/>
      <c r="AO60" s="502"/>
      <c r="AP60" s="509"/>
      <c r="AQ60" s="510"/>
      <c r="AR60" s="502"/>
      <c r="AS60" s="509"/>
      <c r="AT60" s="502"/>
      <c r="AU60" s="511"/>
      <c r="AV60" s="512"/>
      <c r="AW60" s="502"/>
      <c r="AX60" s="502"/>
      <c r="AY60" s="502"/>
      <c r="AZ60" s="502"/>
      <c r="BA60" s="502"/>
      <c r="BB60" s="502"/>
      <c r="BD60" s="514"/>
      <c r="BE60" s="510"/>
      <c r="BF60" s="514"/>
    </row>
    <row r="61" spans="1:58" s="193" customFormat="1" ht="21" customHeight="1">
      <c r="A61" s="797"/>
      <c r="B61" s="806"/>
      <c r="C61" s="807"/>
      <c r="D61" s="807"/>
      <c r="E61" s="808"/>
      <c r="F61" s="521" t="s">
        <v>85</v>
      </c>
      <c r="G61" s="502">
        <f>'事業精算 (7)'!$I$9</f>
        <v>0</v>
      </c>
      <c r="H61" s="522" t="s">
        <v>13</v>
      </c>
      <c r="J61" s="523" t="s">
        <v>20</v>
      </c>
      <c r="K61" s="524">
        <f>'事業精算 (7)'!$K$20</f>
        <v>0</v>
      </c>
      <c r="L61" s="441" t="s">
        <v>21</v>
      </c>
      <c r="M61" s="441">
        <f>'事業精算 (7)'!$M$20</f>
        <v>0</v>
      </c>
      <c r="N61" s="525" t="s">
        <v>22</v>
      </c>
      <c r="P61" s="518">
        <f>'事業精算 (7)'!$M$30</f>
        <v>0</v>
      </c>
      <c r="Q61" s="441" t="s">
        <v>24</v>
      </c>
      <c r="R61" s="441">
        <f>'事業精算 (7)'!$O$30</f>
        <v>0</v>
      </c>
      <c r="S61" s="441" t="s">
        <v>24</v>
      </c>
      <c r="T61" s="519">
        <f>'事業精算 (7)'!$Q$30</f>
        <v>0</v>
      </c>
      <c r="U61" s="520">
        <f>'事業精算 (7)'!$M$34</f>
        <v>0</v>
      </c>
      <c r="V61" s="441" t="s">
        <v>24</v>
      </c>
      <c r="W61" s="441">
        <f>'事業精算 (7)'!$O$34</f>
        <v>0</v>
      </c>
      <c r="X61" s="502"/>
      <c r="Y61" s="441"/>
      <c r="Z61" s="520">
        <f>'事業精算 (7)'!$M$38</f>
        <v>0</v>
      </c>
      <c r="AA61" s="441" t="s">
        <v>24</v>
      </c>
      <c r="AB61" s="441">
        <f>'事業精算 (7)'!$O$38</f>
        <v>0</v>
      </c>
      <c r="AC61" s="441" t="s">
        <v>24</v>
      </c>
      <c r="AD61" s="519">
        <f>'事業精算 (7)'!$Q$38</f>
        <v>0</v>
      </c>
      <c r="AE61" s="506" t="s">
        <v>18</v>
      </c>
      <c r="AF61" s="441" t="s">
        <v>72</v>
      </c>
      <c r="AG61" s="507">
        <f>'事業精算 (7)'!$J$43</f>
        <v>0</v>
      </c>
      <c r="AH61" s="506"/>
      <c r="AI61" s="441"/>
      <c r="AJ61" s="509"/>
      <c r="AK61" s="506"/>
      <c r="AL61" s="441"/>
      <c r="AM61" s="509"/>
      <c r="AN61" s="510"/>
      <c r="AO61" s="502"/>
      <c r="AP61" s="509"/>
      <c r="AQ61" s="510"/>
      <c r="AR61" s="502"/>
      <c r="AS61" s="509"/>
      <c r="AT61" s="502"/>
      <c r="AU61" s="511"/>
      <c r="AV61" s="512"/>
      <c r="AW61" s="502"/>
      <c r="AX61" s="502"/>
      <c r="AY61" s="502"/>
      <c r="AZ61" s="502"/>
      <c r="BA61" s="502"/>
      <c r="BB61" s="502"/>
      <c r="BD61" s="514">
        <f>P61*R61*T61</f>
        <v>0</v>
      </c>
      <c r="BE61" s="510">
        <f>U61*W61</f>
        <v>0</v>
      </c>
      <c r="BF61" s="514">
        <f>Z61*AB61*AD61</f>
        <v>0</v>
      </c>
    </row>
    <row r="62" spans="1:58" s="193" customFormat="1" ht="21" customHeight="1">
      <c r="A62" s="797"/>
      <c r="B62" s="809" t="s">
        <v>39</v>
      </c>
      <c r="C62" s="810"/>
      <c r="D62" s="810"/>
      <c r="E62" s="811"/>
      <c r="F62" s="510"/>
      <c r="G62" s="502"/>
      <c r="H62" s="516"/>
      <c r="J62" s="499" t="s">
        <v>17</v>
      </c>
      <c r="K62" s="517" t="s">
        <v>198</v>
      </c>
      <c r="L62" s="828">
        <f>'事業精算 (7)'!$G$18</f>
        <v>0</v>
      </c>
      <c r="M62" s="828"/>
      <c r="N62" s="829"/>
      <c r="P62" s="518">
        <f>'事業精算 (7)'!$M$31</f>
        <v>0</v>
      </c>
      <c r="Q62" s="441" t="s">
        <v>416</v>
      </c>
      <c r="R62" s="441">
        <f>'事業精算 (7)'!$O$31</f>
        <v>0</v>
      </c>
      <c r="S62" s="724" t="s">
        <v>415</v>
      </c>
      <c r="T62" s="725"/>
      <c r="U62" s="520">
        <f>'事業精算 (7)'!$M$35</f>
        <v>0</v>
      </c>
      <c r="V62" s="441" t="s">
        <v>416</v>
      </c>
      <c r="W62" s="441">
        <f>'事業精算 (7)'!$O$35</f>
        <v>0</v>
      </c>
      <c r="X62" s="502" t="s">
        <v>415</v>
      </c>
      <c r="Y62" s="441"/>
      <c r="Z62" s="520">
        <f>'事業精算 (7)'!$M$39</f>
        <v>0</v>
      </c>
      <c r="AA62" s="441" t="s">
        <v>417</v>
      </c>
      <c r="AB62" s="441">
        <f>'事業精算 (7)'!$O$39</f>
        <v>0</v>
      </c>
      <c r="AC62" s="724" t="s">
        <v>415</v>
      </c>
      <c r="AD62" s="725"/>
      <c r="AE62" s="506" t="s">
        <v>27</v>
      </c>
      <c r="AF62" s="441" t="s">
        <v>74</v>
      </c>
      <c r="AG62" s="507">
        <f>'事業精算 (7)'!$J$44</f>
        <v>0</v>
      </c>
      <c r="AH62" s="506"/>
      <c r="AI62" s="441"/>
      <c r="AJ62" s="509"/>
      <c r="AK62" s="506"/>
      <c r="AL62" s="441"/>
      <c r="AM62" s="509"/>
      <c r="AN62" s="510"/>
      <c r="AO62" s="502"/>
      <c r="AP62" s="509"/>
      <c r="AQ62" s="510"/>
      <c r="AR62" s="502"/>
      <c r="AS62" s="509"/>
      <c r="AT62" s="502"/>
      <c r="AU62" s="511"/>
      <c r="AV62" s="512"/>
      <c r="AW62" s="502"/>
      <c r="AX62" s="502"/>
      <c r="AY62" s="502"/>
      <c r="AZ62" s="502"/>
      <c r="BA62" s="502"/>
      <c r="BB62" s="502"/>
      <c r="BD62" s="514">
        <f>P62*R62*T62</f>
        <v>0</v>
      </c>
      <c r="BE62" s="510">
        <f>U62*W62</f>
        <v>0</v>
      </c>
      <c r="BF62" s="514">
        <f>Z62*AB62*AD62</f>
        <v>0</v>
      </c>
    </row>
    <row r="63" spans="1:58" s="193" customFormat="1" ht="21" customHeight="1">
      <c r="A63" s="797"/>
      <c r="B63" s="834">
        <f>'事業精算 (7)'!$C$12</f>
        <v>0</v>
      </c>
      <c r="C63" s="835"/>
      <c r="D63" s="835"/>
      <c r="E63" s="836"/>
      <c r="F63" s="510"/>
      <c r="G63" s="502"/>
      <c r="H63" s="516"/>
      <c r="J63" s="499" t="s">
        <v>19</v>
      </c>
      <c r="K63" s="500" t="s">
        <v>200</v>
      </c>
      <c r="L63" s="830">
        <f>'事業精算 (7)'!$G$21</f>
        <v>0</v>
      </c>
      <c r="M63" s="830"/>
      <c r="N63" s="831"/>
      <c r="P63" s="526"/>
      <c r="Q63" s="441"/>
      <c r="R63" s="502"/>
      <c r="S63" s="441"/>
      <c r="T63" s="509"/>
      <c r="U63" s="510"/>
      <c r="V63" s="441"/>
      <c r="W63" s="502"/>
      <c r="X63" s="502"/>
      <c r="Y63" s="502"/>
      <c r="Z63" s="510"/>
      <c r="AA63" s="441"/>
      <c r="AB63" s="502"/>
      <c r="AC63" s="441"/>
      <c r="AD63" s="509"/>
      <c r="AE63" s="506" t="s">
        <v>31</v>
      </c>
      <c r="AF63" s="527" t="s">
        <v>30</v>
      </c>
      <c r="AG63" s="507">
        <f>'事業精算 (7)'!$J$45</f>
        <v>0</v>
      </c>
      <c r="AH63" s="506"/>
      <c r="AI63" s="441"/>
      <c r="AJ63" s="509"/>
      <c r="AK63" s="506"/>
      <c r="AL63" s="500"/>
      <c r="AM63" s="528"/>
      <c r="AN63" s="529"/>
      <c r="AO63" s="530"/>
      <c r="AP63" s="528"/>
      <c r="AQ63" s="529"/>
      <c r="AR63" s="530"/>
      <c r="AS63" s="528"/>
      <c r="AT63" s="530"/>
      <c r="AU63" s="511"/>
      <c r="AV63" s="512"/>
      <c r="AW63" s="502"/>
      <c r="AX63" s="502"/>
      <c r="AY63" s="502"/>
      <c r="AZ63" s="502"/>
      <c r="BA63" s="502"/>
      <c r="BB63" s="502"/>
      <c r="BD63" s="514">
        <f>P63*R63*T63</f>
        <v>0</v>
      </c>
      <c r="BE63" s="510">
        <f>U63*W63</f>
        <v>0</v>
      </c>
      <c r="BF63" s="514">
        <f>Z63*AB63*AD63</f>
        <v>0</v>
      </c>
    </row>
    <row r="64" spans="1:58" s="193" customFormat="1" ht="21" customHeight="1">
      <c r="A64" s="798"/>
      <c r="B64" s="837"/>
      <c r="C64" s="838"/>
      <c r="D64" s="838"/>
      <c r="E64" s="839"/>
      <c r="F64" s="531"/>
      <c r="G64" s="532"/>
      <c r="H64" s="533"/>
      <c r="J64" s="499" t="s">
        <v>27</v>
      </c>
      <c r="K64" s="441" t="s">
        <v>201</v>
      </c>
      <c r="L64" s="832">
        <f>'事業精算 (7)'!$G$22</f>
        <v>0</v>
      </c>
      <c r="M64" s="832"/>
      <c r="N64" s="833"/>
      <c r="P64" s="534"/>
      <c r="Q64" s="535"/>
      <c r="R64" s="532"/>
      <c r="S64" s="535"/>
      <c r="T64" s="536"/>
      <c r="U64" s="531"/>
      <c r="V64" s="535"/>
      <c r="W64" s="532"/>
      <c r="X64" s="532"/>
      <c r="Y64" s="532"/>
      <c r="Z64" s="531"/>
      <c r="AA64" s="535"/>
      <c r="AB64" s="532"/>
      <c r="AC64" s="535"/>
      <c r="AD64" s="536"/>
      <c r="AE64" s="537" t="s">
        <v>70</v>
      </c>
      <c r="AF64" s="535" t="s">
        <v>73</v>
      </c>
      <c r="AG64" s="538">
        <f>'事業精算 (7)'!$J$46</f>
        <v>0</v>
      </c>
      <c r="AH64" s="537"/>
      <c r="AI64" s="535"/>
      <c r="AJ64" s="536"/>
      <c r="AK64" s="537"/>
      <c r="AL64" s="535"/>
      <c r="AM64" s="536"/>
      <c r="AN64" s="531"/>
      <c r="AO64" s="532"/>
      <c r="AP64" s="536"/>
      <c r="AQ64" s="531"/>
      <c r="AR64" s="532"/>
      <c r="AS64" s="536"/>
      <c r="AT64" s="532"/>
      <c r="AU64" s="539"/>
      <c r="AV64" s="540"/>
      <c r="AW64" s="502"/>
      <c r="AY64" s="502"/>
      <c r="AZ64" s="502"/>
      <c r="BA64" s="502"/>
      <c r="BB64" s="502"/>
      <c r="BD64" s="541">
        <f>P64*R64*T64</f>
        <v>0</v>
      </c>
      <c r="BE64" s="531">
        <f>U64*W64</f>
        <v>0</v>
      </c>
      <c r="BF64" s="541">
        <f>Z64*AB64*AD64</f>
        <v>0</v>
      </c>
    </row>
    <row r="65" spans="1:58" s="361" customFormat="1" ht="21" customHeight="1">
      <c r="A65" s="482">
        <v>8</v>
      </c>
      <c r="B65" s="840">
        <f>'事業精算 (8)'!$C$6</f>
        <v>0</v>
      </c>
      <c r="C65" s="841"/>
      <c r="D65" s="841"/>
      <c r="E65" s="842"/>
      <c r="F65" s="483">
        <f>'事業精算 (8)'!$F$8</f>
        <v>0</v>
      </c>
      <c r="G65" s="484">
        <f>SUM(G68:G69)</f>
        <v>0</v>
      </c>
      <c r="H65" s="485">
        <f>SUM(F65:G65)</f>
        <v>0</v>
      </c>
      <c r="I65" s="193"/>
      <c r="J65" s="486"/>
      <c r="K65" s="822">
        <f>L66+L67+L70+L71+L72</f>
        <v>0</v>
      </c>
      <c r="L65" s="822"/>
      <c r="M65" s="822"/>
      <c r="N65" s="823"/>
      <c r="O65" s="193"/>
      <c r="P65" s="737">
        <f>'事業精算 (8)'!$E$28</f>
        <v>0</v>
      </c>
      <c r="Q65" s="729"/>
      <c r="R65" s="729"/>
      <c r="S65" s="729"/>
      <c r="T65" s="730"/>
      <c r="U65" s="738">
        <f>'事業精算 (8)'!$H$35</f>
        <v>0</v>
      </c>
      <c r="V65" s="739"/>
      <c r="W65" s="739"/>
      <c r="X65" s="739"/>
      <c r="Y65" s="740"/>
      <c r="Z65" s="728">
        <f>'事業精算 (8)'!$H$39</f>
        <v>0</v>
      </c>
      <c r="AA65" s="729"/>
      <c r="AB65" s="729"/>
      <c r="AC65" s="729"/>
      <c r="AD65" s="730"/>
      <c r="AE65" s="728">
        <f>SUM(AG66:AG72)</f>
        <v>0</v>
      </c>
      <c r="AF65" s="729"/>
      <c r="AG65" s="730"/>
      <c r="AH65" s="728">
        <f>SUM(AJ66:AJ68)</f>
        <v>0</v>
      </c>
      <c r="AI65" s="729"/>
      <c r="AJ65" s="730"/>
      <c r="AK65" s="728">
        <f>'事業精算 (8)'!$E$50</f>
        <v>0</v>
      </c>
      <c r="AL65" s="729"/>
      <c r="AM65" s="730"/>
      <c r="AN65" s="888">
        <f>'事業精算 (8)'!$E$51</f>
        <v>0</v>
      </c>
      <c r="AO65" s="889"/>
      <c r="AP65" s="890"/>
      <c r="AQ65" s="738">
        <f>SUM(AS66:AS67)</f>
        <v>0</v>
      </c>
      <c r="AR65" s="739"/>
      <c r="AS65" s="740"/>
      <c r="AT65" s="487">
        <f>'事業精算 (8)'!$E$54</f>
        <v>0</v>
      </c>
      <c r="AU65" s="488">
        <f>SUM(P65:AT65)</f>
        <v>0</v>
      </c>
      <c r="AV65" s="489">
        <f>K65-AU65</f>
        <v>0</v>
      </c>
      <c r="AW65" s="444"/>
      <c r="AX65">
        <f>IF(A66=0,0,1)</f>
        <v>0</v>
      </c>
      <c r="AY65" s="444"/>
      <c r="AZ65" s="444"/>
      <c r="BA65" s="444"/>
      <c r="BB65" s="444"/>
      <c r="BD65" s="445" t="s">
        <v>2</v>
      </c>
      <c r="BE65" s="446" t="s">
        <v>3</v>
      </c>
      <c r="BF65" s="445" t="s">
        <v>4</v>
      </c>
    </row>
    <row r="66" spans="1:58" s="361" customFormat="1" ht="21" customHeight="1">
      <c r="A66" s="797">
        <f>'事業精算 (8)'!$C$13</f>
        <v>0</v>
      </c>
      <c r="B66" s="493">
        <f>'事業精算 (8)'!$J$6</f>
        <v>0</v>
      </c>
      <c r="C66" s="494" t="s">
        <v>105</v>
      </c>
      <c r="D66" s="494">
        <f>'事業精算 (8)'!$L$6</f>
        <v>0</v>
      </c>
      <c r="E66" s="495" t="s">
        <v>26</v>
      </c>
      <c r="F66" s="496" t="s">
        <v>13</v>
      </c>
      <c r="G66" s="497" t="s">
        <v>13</v>
      </c>
      <c r="H66" s="498" t="s">
        <v>13</v>
      </c>
      <c r="I66" s="193"/>
      <c r="J66" s="499" t="s">
        <v>14</v>
      </c>
      <c r="K66" s="500" t="s">
        <v>196</v>
      </c>
      <c r="L66" s="824">
        <f>'事業精算 (8)'!$G$17</f>
        <v>0</v>
      </c>
      <c r="M66" s="824"/>
      <c r="N66" s="825"/>
      <c r="O66" s="193"/>
      <c r="P66" s="501" t="s">
        <v>25</v>
      </c>
      <c r="Q66" s="502"/>
      <c r="R66" s="503" t="s">
        <v>13</v>
      </c>
      <c r="S66" s="502"/>
      <c r="T66" s="504" t="s">
        <v>26</v>
      </c>
      <c r="U66" s="505" t="s">
        <v>25</v>
      </c>
      <c r="V66" s="502"/>
      <c r="W66" s="503" t="s">
        <v>13</v>
      </c>
      <c r="X66" s="503"/>
      <c r="Y66" s="503"/>
      <c r="Z66" s="505" t="s">
        <v>25</v>
      </c>
      <c r="AA66" s="502"/>
      <c r="AB66" s="503" t="s">
        <v>13</v>
      </c>
      <c r="AC66" s="502"/>
      <c r="AD66" s="504" t="s">
        <v>105</v>
      </c>
      <c r="AE66" s="506" t="s">
        <v>14</v>
      </c>
      <c r="AF66" s="441" t="s">
        <v>29</v>
      </c>
      <c r="AG66" s="507">
        <f>'事業精算 (8)'!$J$40</f>
        <v>0</v>
      </c>
      <c r="AH66" s="506" t="s">
        <v>14</v>
      </c>
      <c r="AI66" s="441" t="s">
        <v>189</v>
      </c>
      <c r="AJ66" s="508">
        <f>'事業精算 (8)'!$J$47</f>
        <v>0</v>
      </c>
      <c r="AK66" s="506"/>
      <c r="AL66" s="441"/>
      <c r="AM66" s="509"/>
      <c r="AN66" s="510"/>
      <c r="AO66" s="502"/>
      <c r="AP66" s="509"/>
      <c r="AQ66" s="510" t="s">
        <v>14</v>
      </c>
      <c r="AR66" s="441" t="s">
        <v>195</v>
      </c>
      <c r="AS66" s="508">
        <f>'事業精算 (8)'!$J$52</f>
        <v>0</v>
      </c>
      <c r="AT66" s="502"/>
      <c r="AU66" s="511"/>
      <c r="AV66" s="512"/>
      <c r="AW66" s="362"/>
      <c r="AX66" s="362"/>
      <c r="AY66" s="362"/>
      <c r="AZ66" s="362"/>
      <c r="BA66" s="362"/>
      <c r="BB66" s="362"/>
      <c r="BD66" s="447"/>
      <c r="BE66" s="363"/>
      <c r="BF66" s="448"/>
    </row>
    <row r="67" spans="1:58" s="361" customFormat="1" ht="21" customHeight="1">
      <c r="A67" s="797"/>
      <c r="B67" s="809" t="s">
        <v>41</v>
      </c>
      <c r="C67" s="810"/>
      <c r="D67" s="810"/>
      <c r="E67" s="811"/>
      <c r="F67" s="515" t="s">
        <v>83</v>
      </c>
      <c r="G67" s="502"/>
      <c r="H67" s="516"/>
      <c r="I67" s="193"/>
      <c r="J67" s="499" t="s">
        <v>15</v>
      </c>
      <c r="K67" s="517" t="s">
        <v>199</v>
      </c>
      <c r="L67" s="826">
        <f>'事業精算 (8)'!$G$19</f>
        <v>0</v>
      </c>
      <c r="M67" s="826"/>
      <c r="N67" s="827"/>
      <c r="O67" s="193"/>
      <c r="P67" s="518">
        <f>'事業精算 (8)'!$M$28</f>
        <v>0</v>
      </c>
      <c r="Q67" s="441" t="s">
        <v>24</v>
      </c>
      <c r="R67" s="441">
        <f>'事業精算 (8)'!$O$28</f>
        <v>0</v>
      </c>
      <c r="S67" s="441" t="s">
        <v>24</v>
      </c>
      <c r="T67" s="519">
        <f>'事業精算 (8)'!$Q$28</f>
        <v>0</v>
      </c>
      <c r="U67" s="520">
        <f>'事業精算 (8)'!$M$32</f>
        <v>0</v>
      </c>
      <c r="V67" s="441" t="s">
        <v>24</v>
      </c>
      <c r="W67" s="441">
        <f>'事業精算 (8)'!$O$32</f>
        <v>0</v>
      </c>
      <c r="X67" s="502"/>
      <c r="Y67" s="441"/>
      <c r="Z67" s="520">
        <f>'事業精算 (8)'!$M$36</f>
        <v>0</v>
      </c>
      <c r="AA67" s="441" t="s">
        <v>24</v>
      </c>
      <c r="AB67" s="441">
        <f>'事業精算 (8)'!$O$36</f>
        <v>0</v>
      </c>
      <c r="AC67" s="441" t="s">
        <v>24</v>
      </c>
      <c r="AD67" s="519">
        <f>'事業精算 (8)'!$Q$36</f>
        <v>0</v>
      </c>
      <c r="AE67" s="506" t="s">
        <v>15</v>
      </c>
      <c r="AF67" s="441" t="s">
        <v>28</v>
      </c>
      <c r="AG67" s="507">
        <f>'事業精算 (8)'!$J$41</f>
        <v>0</v>
      </c>
      <c r="AH67" s="506" t="s">
        <v>15</v>
      </c>
      <c r="AI67" s="441" t="s">
        <v>193</v>
      </c>
      <c r="AJ67" s="508">
        <f>'事業精算 (8)'!$J$48</f>
        <v>0</v>
      </c>
      <c r="AK67" s="506"/>
      <c r="AL67" s="441"/>
      <c r="AM67" s="509"/>
      <c r="AN67" s="510"/>
      <c r="AO67" s="502"/>
      <c r="AP67" s="509"/>
      <c r="AQ67" s="510"/>
      <c r="AR67" s="441"/>
      <c r="AS67" s="508"/>
      <c r="AT67" s="502"/>
      <c r="AU67" s="511"/>
      <c r="AV67" s="512"/>
      <c r="AW67" s="362"/>
      <c r="AX67" s="362"/>
      <c r="AY67" s="362"/>
      <c r="AZ67" s="362"/>
      <c r="BA67" s="362"/>
      <c r="BB67" s="362"/>
      <c r="BD67" s="448">
        <f>P67*R67*T67</f>
        <v>0</v>
      </c>
      <c r="BE67" s="363">
        <f>U67*W67</f>
        <v>0</v>
      </c>
      <c r="BF67" s="448">
        <f>Z67*AB67*AD67</f>
        <v>0</v>
      </c>
    </row>
    <row r="68" spans="1:58" s="361" customFormat="1" ht="21" customHeight="1">
      <c r="A68" s="797"/>
      <c r="B68" s="806">
        <f>'事業精算 (8)'!$C$11</f>
        <v>0</v>
      </c>
      <c r="C68" s="807"/>
      <c r="D68" s="807"/>
      <c r="E68" s="808"/>
      <c r="F68" s="521" t="s">
        <v>84</v>
      </c>
      <c r="G68" s="502">
        <f>'事業精算 (8)'!$F$9</f>
        <v>0</v>
      </c>
      <c r="H68" s="522" t="s">
        <v>13</v>
      </c>
      <c r="I68" s="193"/>
      <c r="J68" s="523" t="s">
        <v>20</v>
      </c>
      <c r="K68" s="524">
        <f>'事業精算 (8)'!$K$19</f>
        <v>0</v>
      </c>
      <c r="L68" s="441" t="s">
        <v>21</v>
      </c>
      <c r="M68" s="441">
        <f>'事業精算 (8)'!$M$19</f>
        <v>0</v>
      </c>
      <c r="N68" s="525" t="s">
        <v>22</v>
      </c>
      <c r="O68" s="193"/>
      <c r="P68" s="518">
        <f>'事業精算 (8)'!$M$29</f>
        <v>0</v>
      </c>
      <c r="Q68" s="441" t="s">
        <v>24</v>
      </c>
      <c r="R68" s="441">
        <f>'事業精算 (8)'!$O$29</f>
        <v>0</v>
      </c>
      <c r="S68" s="441" t="s">
        <v>24</v>
      </c>
      <c r="T68" s="519">
        <f>'事業精算 (8)'!$Q$29</f>
        <v>0</v>
      </c>
      <c r="U68" s="520">
        <f>'事業精算 (8)'!$M$33</f>
        <v>0</v>
      </c>
      <c r="V68" s="441" t="s">
        <v>24</v>
      </c>
      <c r="W68" s="441">
        <f>'事業精算 (8)'!$O$33</f>
        <v>0</v>
      </c>
      <c r="X68" s="502"/>
      <c r="Y68" s="441"/>
      <c r="Z68" s="520">
        <f>'事業精算 (8)'!$M$37</f>
        <v>0</v>
      </c>
      <c r="AA68" s="441" t="s">
        <v>24</v>
      </c>
      <c r="AB68" s="441">
        <f>'事業精算 (8)'!$O$37</f>
        <v>0</v>
      </c>
      <c r="AC68" s="441" t="s">
        <v>24</v>
      </c>
      <c r="AD68" s="519">
        <f>'事業精算 (8)'!$Q$37</f>
        <v>0</v>
      </c>
      <c r="AE68" s="506" t="s">
        <v>16</v>
      </c>
      <c r="AF68" s="441" t="s">
        <v>104</v>
      </c>
      <c r="AG68" s="507">
        <f>'事業精算 (8)'!$J$42</f>
        <v>0</v>
      </c>
      <c r="AH68" s="506" t="s">
        <v>17</v>
      </c>
      <c r="AI68" s="441" t="s">
        <v>394</v>
      </c>
      <c r="AJ68" s="509">
        <f>'事業精算 (8)'!$J$49</f>
        <v>0</v>
      </c>
      <c r="AK68" s="506"/>
      <c r="AL68" s="441"/>
      <c r="AM68" s="509"/>
      <c r="AN68" s="510"/>
      <c r="AO68" s="502"/>
      <c r="AP68" s="509"/>
      <c r="AQ68" s="510"/>
      <c r="AR68" s="502"/>
      <c r="AS68" s="509"/>
      <c r="AT68" s="502"/>
      <c r="AU68" s="511"/>
      <c r="AV68" s="512"/>
      <c r="AW68" s="362"/>
      <c r="AX68" s="362"/>
      <c r="AY68" s="362"/>
      <c r="AZ68" s="362"/>
      <c r="BA68" s="362"/>
      <c r="BB68" s="362"/>
      <c r="BD68" s="448"/>
      <c r="BE68" s="363"/>
      <c r="BF68" s="448"/>
    </row>
    <row r="69" spans="1:58" s="361" customFormat="1" ht="21" customHeight="1">
      <c r="A69" s="797"/>
      <c r="B69" s="806"/>
      <c r="C69" s="807"/>
      <c r="D69" s="807"/>
      <c r="E69" s="808"/>
      <c r="F69" s="521" t="s">
        <v>85</v>
      </c>
      <c r="G69" s="502">
        <f>'事業精算 (8)'!$I$9</f>
        <v>0</v>
      </c>
      <c r="H69" s="522" t="s">
        <v>13</v>
      </c>
      <c r="I69" s="193"/>
      <c r="J69" s="523" t="s">
        <v>20</v>
      </c>
      <c r="K69" s="524">
        <f>'事業精算 (8)'!$K$20</f>
        <v>0</v>
      </c>
      <c r="L69" s="441" t="s">
        <v>21</v>
      </c>
      <c r="M69" s="441">
        <f>'事業精算 (8)'!$M$20</f>
        <v>0</v>
      </c>
      <c r="N69" s="525" t="s">
        <v>22</v>
      </c>
      <c r="O69" s="193"/>
      <c r="P69" s="518">
        <f>'事業精算 (8)'!$M$30</f>
        <v>0</v>
      </c>
      <c r="Q69" s="441" t="s">
        <v>24</v>
      </c>
      <c r="R69" s="441">
        <f>'事業精算 (8)'!$O$30</f>
        <v>0</v>
      </c>
      <c r="S69" s="441" t="s">
        <v>24</v>
      </c>
      <c r="T69" s="519">
        <f>'事業精算 (8)'!$Q$30</f>
        <v>0</v>
      </c>
      <c r="U69" s="520">
        <f>'事業精算 (8)'!$M$34</f>
        <v>0</v>
      </c>
      <c r="V69" s="441" t="s">
        <v>24</v>
      </c>
      <c r="W69" s="441">
        <f>'事業精算 (8)'!$O$34</f>
        <v>0</v>
      </c>
      <c r="X69" s="502"/>
      <c r="Y69" s="441"/>
      <c r="Z69" s="520">
        <f>'事業精算 (8)'!$M$38</f>
        <v>0</v>
      </c>
      <c r="AA69" s="441" t="s">
        <v>24</v>
      </c>
      <c r="AB69" s="441">
        <f>'事業精算 (8)'!$O$38</f>
        <v>0</v>
      </c>
      <c r="AC69" s="441" t="s">
        <v>24</v>
      </c>
      <c r="AD69" s="519">
        <f>'事業精算 (8)'!$Q$38</f>
        <v>0</v>
      </c>
      <c r="AE69" s="506" t="s">
        <v>18</v>
      </c>
      <c r="AF69" s="441" t="s">
        <v>72</v>
      </c>
      <c r="AG69" s="507">
        <f>'事業精算 (8)'!$J$43</f>
        <v>0</v>
      </c>
      <c r="AH69" s="506"/>
      <c r="AI69" s="441"/>
      <c r="AJ69" s="509"/>
      <c r="AK69" s="506"/>
      <c r="AL69" s="441"/>
      <c r="AM69" s="509"/>
      <c r="AN69" s="510"/>
      <c r="AO69" s="502"/>
      <c r="AP69" s="509"/>
      <c r="AQ69" s="510"/>
      <c r="AR69" s="502"/>
      <c r="AS69" s="509"/>
      <c r="AT69" s="502"/>
      <c r="AU69" s="511"/>
      <c r="AV69" s="512"/>
      <c r="AW69" s="362"/>
      <c r="AX69" s="362"/>
      <c r="AY69" s="362"/>
      <c r="AZ69" s="362"/>
      <c r="BA69" s="362"/>
      <c r="BB69" s="362"/>
      <c r="BD69" s="448">
        <f>P69*R69*T69</f>
        <v>0</v>
      </c>
      <c r="BE69" s="363">
        <f>U69*W69</f>
        <v>0</v>
      </c>
      <c r="BF69" s="448">
        <f>Z69*AB69*AD69</f>
        <v>0</v>
      </c>
    </row>
    <row r="70" spans="1:58" s="361" customFormat="1" ht="21" customHeight="1">
      <c r="A70" s="797"/>
      <c r="B70" s="809" t="s">
        <v>39</v>
      </c>
      <c r="C70" s="810"/>
      <c r="D70" s="810"/>
      <c r="E70" s="811"/>
      <c r="F70" s="510"/>
      <c r="G70" s="502"/>
      <c r="H70" s="516"/>
      <c r="I70" s="193"/>
      <c r="J70" s="499" t="s">
        <v>17</v>
      </c>
      <c r="K70" s="517" t="s">
        <v>198</v>
      </c>
      <c r="L70" s="828">
        <f>'事業精算 (8)'!$G$18</f>
        <v>0</v>
      </c>
      <c r="M70" s="828"/>
      <c r="N70" s="829"/>
      <c r="O70" s="193"/>
      <c r="P70" s="518">
        <f>'事業精算 (8)'!$M$31</f>
        <v>0</v>
      </c>
      <c r="Q70" s="441" t="s">
        <v>416</v>
      </c>
      <c r="R70" s="441">
        <f>'事業精算 (8)'!$O$31</f>
        <v>0</v>
      </c>
      <c r="S70" s="724" t="s">
        <v>415</v>
      </c>
      <c r="T70" s="725"/>
      <c r="U70" s="520">
        <f>'事業精算 (8)'!$M$35</f>
        <v>0</v>
      </c>
      <c r="V70" s="441" t="s">
        <v>416</v>
      </c>
      <c r="W70" s="441">
        <f>'事業精算 (8)'!$O$35</f>
        <v>0</v>
      </c>
      <c r="X70" s="502" t="s">
        <v>415</v>
      </c>
      <c r="Y70" s="441"/>
      <c r="Z70" s="520">
        <f>'事業精算 (8)'!$M$39</f>
        <v>0</v>
      </c>
      <c r="AA70" s="441" t="s">
        <v>417</v>
      </c>
      <c r="AB70" s="441">
        <f>'事業精算 (8)'!$O$39</f>
        <v>0</v>
      </c>
      <c r="AC70" s="724" t="s">
        <v>415</v>
      </c>
      <c r="AD70" s="725"/>
      <c r="AE70" s="506" t="s">
        <v>27</v>
      </c>
      <c r="AF70" s="441" t="s">
        <v>74</v>
      </c>
      <c r="AG70" s="507">
        <f>'事業精算 (8)'!$J$44</f>
        <v>0</v>
      </c>
      <c r="AH70" s="506"/>
      <c r="AI70" s="441"/>
      <c r="AJ70" s="509"/>
      <c r="AK70" s="506"/>
      <c r="AL70" s="441"/>
      <c r="AM70" s="509"/>
      <c r="AN70" s="510"/>
      <c r="AO70" s="502"/>
      <c r="AP70" s="509"/>
      <c r="AQ70" s="510"/>
      <c r="AR70" s="502"/>
      <c r="AS70" s="509"/>
      <c r="AT70" s="502"/>
      <c r="AU70" s="511"/>
      <c r="AV70" s="512"/>
      <c r="AW70" s="362"/>
      <c r="AX70" s="362"/>
      <c r="AY70" s="362"/>
      <c r="AZ70" s="362"/>
      <c r="BA70" s="362"/>
      <c r="BB70" s="362"/>
      <c r="BD70" s="448">
        <f>P70*R70*T70</f>
        <v>0</v>
      </c>
      <c r="BE70" s="363">
        <f>U70*W70</f>
        <v>0</v>
      </c>
      <c r="BF70" s="448">
        <f>Z70*AB70*AD70</f>
        <v>0</v>
      </c>
    </row>
    <row r="71" spans="1:58" s="361" customFormat="1" ht="21" customHeight="1">
      <c r="A71" s="797"/>
      <c r="B71" s="834">
        <f>'事業精算 (8)'!$C$12</f>
        <v>0</v>
      </c>
      <c r="C71" s="835"/>
      <c r="D71" s="835"/>
      <c r="E71" s="836"/>
      <c r="F71" s="510"/>
      <c r="G71" s="502"/>
      <c r="H71" s="516"/>
      <c r="I71" s="193"/>
      <c r="J71" s="499" t="s">
        <v>19</v>
      </c>
      <c r="K71" s="500" t="s">
        <v>200</v>
      </c>
      <c r="L71" s="830">
        <f>'事業精算 (8)'!$G$21</f>
        <v>0</v>
      </c>
      <c r="M71" s="830"/>
      <c r="N71" s="831"/>
      <c r="O71" s="193"/>
      <c r="P71" s="526"/>
      <c r="Q71" s="441"/>
      <c r="R71" s="502"/>
      <c r="S71" s="441"/>
      <c r="T71" s="509"/>
      <c r="U71" s="510"/>
      <c r="V71" s="441"/>
      <c r="W71" s="502"/>
      <c r="X71" s="502"/>
      <c r="Y71" s="502"/>
      <c r="Z71" s="510"/>
      <c r="AA71" s="441"/>
      <c r="AB71" s="502"/>
      <c r="AC71" s="441"/>
      <c r="AD71" s="509"/>
      <c r="AE71" s="506" t="s">
        <v>31</v>
      </c>
      <c r="AF71" s="527" t="s">
        <v>30</v>
      </c>
      <c r="AG71" s="507">
        <f>'事業精算 (8)'!$J$45</f>
        <v>0</v>
      </c>
      <c r="AH71" s="506"/>
      <c r="AI71" s="441"/>
      <c r="AJ71" s="509"/>
      <c r="AK71" s="506"/>
      <c r="AL71" s="500"/>
      <c r="AM71" s="528"/>
      <c r="AN71" s="529"/>
      <c r="AO71" s="530"/>
      <c r="AP71" s="528"/>
      <c r="AQ71" s="529"/>
      <c r="AR71" s="530"/>
      <c r="AS71" s="528"/>
      <c r="AT71" s="530"/>
      <c r="AU71" s="511"/>
      <c r="AV71" s="512"/>
      <c r="AW71" s="362"/>
      <c r="AX71" s="362"/>
      <c r="AY71" s="362"/>
      <c r="AZ71" s="362"/>
      <c r="BA71" s="362"/>
      <c r="BB71" s="362"/>
      <c r="BD71" s="448">
        <f>P71*R71*T71</f>
        <v>0</v>
      </c>
      <c r="BE71" s="363">
        <f>U71*W71</f>
        <v>0</v>
      </c>
      <c r="BF71" s="448">
        <f>Z71*AB71*AD71</f>
        <v>0</v>
      </c>
    </row>
    <row r="72" spans="1:58" s="361" customFormat="1" ht="21" customHeight="1" thickBot="1">
      <c r="A72" s="798"/>
      <c r="B72" s="837"/>
      <c r="C72" s="838"/>
      <c r="D72" s="838"/>
      <c r="E72" s="839"/>
      <c r="F72" s="531"/>
      <c r="G72" s="532"/>
      <c r="H72" s="533"/>
      <c r="I72" s="193"/>
      <c r="J72" s="499" t="s">
        <v>27</v>
      </c>
      <c r="K72" s="441" t="s">
        <v>201</v>
      </c>
      <c r="L72" s="832">
        <f>'事業精算 (8)'!$G$22</f>
        <v>0</v>
      </c>
      <c r="M72" s="832"/>
      <c r="N72" s="833"/>
      <c r="O72" s="193"/>
      <c r="P72" s="534"/>
      <c r="Q72" s="535"/>
      <c r="R72" s="532"/>
      <c r="S72" s="535"/>
      <c r="T72" s="536"/>
      <c r="U72" s="531"/>
      <c r="V72" s="535"/>
      <c r="W72" s="532"/>
      <c r="X72" s="532"/>
      <c r="Y72" s="532"/>
      <c r="Z72" s="531"/>
      <c r="AA72" s="535"/>
      <c r="AB72" s="532"/>
      <c r="AC72" s="535"/>
      <c r="AD72" s="536"/>
      <c r="AE72" s="537" t="s">
        <v>70</v>
      </c>
      <c r="AF72" s="535" t="s">
        <v>73</v>
      </c>
      <c r="AG72" s="538">
        <f>'事業精算 (8)'!$J$46</f>
        <v>0</v>
      </c>
      <c r="AH72" s="537"/>
      <c r="AI72" s="535"/>
      <c r="AJ72" s="536"/>
      <c r="AK72" s="537"/>
      <c r="AL72" s="535"/>
      <c r="AM72" s="536"/>
      <c r="AN72" s="531"/>
      <c r="AO72" s="532"/>
      <c r="AP72" s="536"/>
      <c r="AQ72" s="531"/>
      <c r="AR72" s="532"/>
      <c r="AS72" s="536"/>
      <c r="AT72" s="532"/>
      <c r="AU72" s="539"/>
      <c r="AV72" s="540"/>
      <c r="AW72" s="362"/>
      <c r="AX72" s="362"/>
      <c r="AY72" s="362"/>
      <c r="AZ72" s="362"/>
      <c r="BA72" s="362"/>
      <c r="BB72" s="362"/>
      <c r="BD72" s="449">
        <f>P72*R72*T72</f>
        <v>0</v>
      </c>
      <c r="BE72" s="364">
        <f>U72*W72</f>
        <v>0</v>
      </c>
      <c r="BF72" s="449">
        <f>Z72*AB72*AD72</f>
        <v>0</v>
      </c>
    </row>
    <row r="73" spans="1:58" s="553" customFormat="1" ht="21" customHeight="1">
      <c r="A73" s="546" t="s">
        <v>7</v>
      </c>
      <c r="B73" s="547">
        <f>SUM(B66,B58,B50,B42)</f>
        <v>0</v>
      </c>
      <c r="C73" s="548" t="s">
        <v>135</v>
      </c>
      <c r="D73" s="548">
        <f>SUM(D66,D58,D42,D50)</f>
        <v>0</v>
      </c>
      <c r="E73" s="549" t="s">
        <v>136</v>
      </c>
      <c r="F73" s="550">
        <f>F41+F49+F57+F65</f>
        <v>0</v>
      </c>
      <c r="G73" s="551">
        <f>G41+G49+G57+G65</f>
        <v>0</v>
      </c>
      <c r="H73" s="552">
        <f>H41+H49+H57+H65</f>
        <v>0</v>
      </c>
      <c r="J73" s="843">
        <f>K41+K49+K57+K65</f>
        <v>0</v>
      </c>
      <c r="K73" s="844"/>
      <c r="L73" s="844"/>
      <c r="M73" s="844"/>
      <c r="N73" s="845"/>
      <c r="P73" s="741">
        <f>P41+P49+P57+P65</f>
        <v>0</v>
      </c>
      <c r="Q73" s="735"/>
      <c r="R73" s="735"/>
      <c r="S73" s="735"/>
      <c r="T73" s="736"/>
      <c r="U73" s="731">
        <f>U41+U49+U57+U65</f>
        <v>0</v>
      </c>
      <c r="V73" s="732"/>
      <c r="W73" s="732"/>
      <c r="X73" s="732"/>
      <c r="Y73" s="733"/>
      <c r="Z73" s="734">
        <f>Z41+Z49+Z57+Z65</f>
        <v>0</v>
      </c>
      <c r="AA73" s="735"/>
      <c r="AB73" s="735"/>
      <c r="AC73" s="735"/>
      <c r="AD73" s="736"/>
      <c r="AE73" s="734">
        <f>AE41+AE49+AE57+AE65</f>
        <v>0</v>
      </c>
      <c r="AF73" s="735"/>
      <c r="AG73" s="736"/>
      <c r="AH73" s="734">
        <f>AH41+AH49+AH57+AH65</f>
        <v>0</v>
      </c>
      <c r="AI73" s="735"/>
      <c r="AJ73" s="736"/>
      <c r="AK73" s="734">
        <f>AK41+AK49+AK57+AK65</f>
        <v>0</v>
      </c>
      <c r="AL73" s="735"/>
      <c r="AM73" s="736"/>
      <c r="AN73" s="734">
        <f>AN41+AN49+AN57+AN65</f>
        <v>0</v>
      </c>
      <c r="AO73" s="735"/>
      <c r="AP73" s="736"/>
      <c r="AQ73" s="734">
        <f>AQ41+AQ49+AQ57+AQ65</f>
        <v>0</v>
      </c>
      <c r="AR73" s="735"/>
      <c r="AS73" s="736"/>
      <c r="AT73" s="551">
        <f>AT41+AT49+AT57+AT65</f>
        <v>0</v>
      </c>
      <c r="AU73" s="554">
        <f>AU41+AU49+AU57+AU65</f>
        <v>0</v>
      </c>
      <c r="AV73" s="555">
        <f>AV41+AV49+AV57+AV65</f>
        <v>0</v>
      </c>
      <c r="AW73" s="556"/>
      <c r="AX73" s="556"/>
      <c r="AY73" s="556"/>
      <c r="AZ73" s="556"/>
      <c r="BA73" s="556"/>
      <c r="BB73" s="556"/>
      <c r="BD73" s="557"/>
      <c r="BE73" s="558"/>
      <c r="BF73" s="557"/>
    </row>
    <row r="74" spans="1:58" s="553" customFormat="1" ht="21" customHeight="1" thickBot="1">
      <c r="A74" s="559" t="s">
        <v>48</v>
      </c>
      <c r="B74" s="560">
        <f>B73+B40</f>
        <v>0</v>
      </c>
      <c r="C74" s="561" t="s">
        <v>135</v>
      </c>
      <c r="D74" s="561">
        <f>D73+D40</f>
        <v>0</v>
      </c>
      <c r="E74" s="562" t="s">
        <v>136</v>
      </c>
      <c r="F74" s="563">
        <f>F40+F73</f>
        <v>0</v>
      </c>
      <c r="G74" s="564">
        <f>G40+G73</f>
        <v>0</v>
      </c>
      <c r="H74" s="565">
        <f>H40+H73</f>
        <v>0</v>
      </c>
      <c r="J74" s="812">
        <f>J40+J73</f>
        <v>0</v>
      </c>
      <c r="K74" s="813">
        <f>K40+K73</f>
        <v>0</v>
      </c>
      <c r="L74" s="813">
        <f>L40+L73</f>
        <v>0</v>
      </c>
      <c r="M74" s="813">
        <f>M40+M73</f>
        <v>0</v>
      </c>
      <c r="N74" s="814">
        <f>N40+N73</f>
        <v>0</v>
      </c>
      <c r="P74" s="815">
        <f aca="true" t="shared" si="3" ref="P74:AM74">P40+P73</f>
        <v>0</v>
      </c>
      <c r="Q74" s="816">
        <f t="shared" si="3"/>
        <v>0</v>
      </c>
      <c r="R74" s="816">
        <f t="shared" si="3"/>
        <v>0</v>
      </c>
      <c r="S74" s="816">
        <f t="shared" si="3"/>
        <v>0</v>
      </c>
      <c r="T74" s="817">
        <f t="shared" si="3"/>
        <v>0</v>
      </c>
      <c r="U74" s="819">
        <f t="shared" si="3"/>
        <v>0</v>
      </c>
      <c r="V74" s="820"/>
      <c r="W74" s="820"/>
      <c r="X74" s="820"/>
      <c r="Y74" s="821"/>
      <c r="Z74" s="818">
        <f t="shared" si="3"/>
        <v>0</v>
      </c>
      <c r="AA74" s="816">
        <f t="shared" si="3"/>
        <v>0</v>
      </c>
      <c r="AB74" s="816">
        <f t="shared" si="3"/>
        <v>0</v>
      </c>
      <c r="AC74" s="816">
        <f t="shared" si="3"/>
        <v>0</v>
      </c>
      <c r="AD74" s="817">
        <f t="shared" si="3"/>
        <v>0</v>
      </c>
      <c r="AE74" s="818">
        <f t="shared" si="3"/>
        <v>0</v>
      </c>
      <c r="AF74" s="816">
        <f t="shared" si="3"/>
        <v>0</v>
      </c>
      <c r="AG74" s="817">
        <f t="shared" si="3"/>
        <v>0</v>
      </c>
      <c r="AH74" s="818">
        <f t="shared" si="3"/>
        <v>0</v>
      </c>
      <c r="AI74" s="816">
        <f t="shared" si="3"/>
        <v>0</v>
      </c>
      <c r="AJ74" s="817">
        <f t="shared" si="3"/>
        <v>0</v>
      </c>
      <c r="AK74" s="818">
        <f t="shared" si="3"/>
        <v>0</v>
      </c>
      <c r="AL74" s="816">
        <f t="shared" si="3"/>
        <v>0</v>
      </c>
      <c r="AM74" s="817">
        <f t="shared" si="3"/>
        <v>0</v>
      </c>
      <c r="AN74" s="818">
        <f aca="true" t="shared" si="4" ref="AN74:AS74">AN40+AN73</f>
        <v>0</v>
      </c>
      <c r="AO74" s="816">
        <f t="shared" si="4"/>
        <v>0</v>
      </c>
      <c r="AP74" s="817">
        <f t="shared" si="4"/>
        <v>0</v>
      </c>
      <c r="AQ74" s="818">
        <f t="shared" si="4"/>
        <v>0</v>
      </c>
      <c r="AR74" s="816">
        <f t="shared" si="4"/>
        <v>0</v>
      </c>
      <c r="AS74" s="817">
        <f t="shared" si="4"/>
        <v>0</v>
      </c>
      <c r="AT74" s="566">
        <f>AT40+AT73</f>
        <v>0</v>
      </c>
      <c r="AU74" s="567">
        <f>AU40+AU73</f>
        <v>0</v>
      </c>
      <c r="AV74" s="568">
        <f>AV40+AV73</f>
        <v>0</v>
      </c>
      <c r="AW74" s="556"/>
      <c r="AX74" s="556"/>
      <c r="AY74" s="556"/>
      <c r="AZ74" s="556"/>
      <c r="BA74" s="556"/>
      <c r="BB74" s="556"/>
      <c r="BD74" s="557"/>
      <c r="BE74" s="558"/>
      <c r="BF74" s="557"/>
    </row>
    <row r="75" spans="1:58" s="193" customFormat="1" ht="21" customHeight="1" hidden="1">
      <c r="A75" s="482">
        <v>9</v>
      </c>
      <c r="B75" s="840">
        <f>'事業精算 (9)'!$C$6</f>
        <v>0</v>
      </c>
      <c r="C75" s="841"/>
      <c r="D75" s="841"/>
      <c r="E75" s="842"/>
      <c r="F75" s="483">
        <f>'事業精算 (9)'!$F$8</f>
        <v>0</v>
      </c>
      <c r="G75" s="484">
        <f>SUM(G78:G79)</f>
        <v>0</v>
      </c>
      <c r="H75" s="485">
        <f>SUM(F75:G75)</f>
        <v>0</v>
      </c>
      <c r="J75" s="486"/>
      <c r="K75" s="822">
        <f>L76+L77+L80+L81+L82</f>
        <v>0</v>
      </c>
      <c r="L75" s="822"/>
      <c r="M75" s="822"/>
      <c r="N75" s="823"/>
      <c r="P75" s="737">
        <f>'事業精算 (9)'!$E$28</f>
        <v>0</v>
      </c>
      <c r="Q75" s="729"/>
      <c r="R75" s="729"/>
      <c r="S75" s="729"/>
      <c r="T75" s="730"/>
      <c r="U75" s="738">
        <f>'事業精算 (9)'!$H$35</f>
        <v>0</v>
      </c>
      <c r="V75" s="739"/>
      <c r="W75" s="739"/>
      <c r="X75" s="739"/>
      <c r="Y75" s="740"/>
      <c r="Z75" s="728">
        <f>'事業精算 (9)'!$H$39</f>
        <v>0</v>
      </c>
      <c r="AA75" s="729"/>
      <c r="AB75" s="729"/>
      <c r="AC75" s="729"/>
      <c r="AD75" s="730"/>
      <c r="AE75" s="728">
        <f>SUM(AG76:AG82)</f>
        <v>0</v>
      </c>
      <c r="AF75" s="729"/>
      <c r="AG75" s="730"/>
      <c r="AH75" s="728">
        <f>SUM(AJ76:AJ78)</f>
        <v>0</v>
      </c>
      <c r="AI75" s="729"/>
      <c r="AJ75" s="730"/>
      <c r="AK75" s="728">
        <f>'事業精算 (9)'!$E$50</f>
        <v>0</v>
      </c>
      <c r="AL75" s="729"/>
      <c r="AM75" s="730"/>
      <c r="AN75" s="888">
        <f>'事業精算 (9)'!$E$51</f>
        <v>0</v>
      </c>
      <c r="AO75" s="889"/>
      <c r="AP75" s="890"/>
      <c r="AQ75" s="738">
        <f>SUM(AS76:AS77)</f>
        <v>0</v>
      </c>
      <c r="AR75" s="739"/>
      <c r="AS75" s="740"/>
      <c r="AT75" s="487">
        <f>'事業精算 (9)'!$E$54</f>
        <v>0</v>
      </c>
      <c r="AU75" s="488">
        <f>SUM(P75:AT75)</f>
        <v>0</v>
      </c>
      <c r="AV75" s="489">
        <f>K75-AU75</f>
        <v>0</v>
      </c>
      <c r="AW75" s="490"/>
      <c r="AX75">
        <f>IF(A76=0,0,1)</f>
        <v>0</v>
      </c>
      <c r="AY75" s="490"/>
      <c r="AZ75" s="490"/>
      <c r="BA75" s="490"/>
      <c r="BB75" s="490"/>
      <c r="BD75" s="491" t="s">
        <v>2</v>
      </c>
      <c r="BE75" s="492" t="s">
        <v>3</v>
      </c>
      <c r="BF75" s="491" t="s">
        <v>4</v>
      </c>
    </row>
    <row r="76" spans="1:58" s="193" customFormat="1" ht="21" customHeight="1" hidden="1">
      <c r="A76" s="797">
        <f>'事業精算 (9)'!$C$13</f>
        <v>0</v>
      </c>
      <c r="B76" s="493">
        <f>'事業精算 (9)'!$J$6</f>
        <v>0</v>
      </c>
      <c r="C76" s="494" t="s">
        <v>105</v>
      </c>
      <c r="D76" s="494">
        <f>'事業精算 (9)'!$L$6</f>
        <v>0</v>
      </c>
      <c r="E76" s="495" t="s">
        <v>26</v>
      </c>
      <c r="F76" s="496" t="s">
        <v>13</v>
      </c>
      <c r="G76" s="497" t="s">
        <v>13</v>
      </c>
      <c r="H76" s="498" t="s">
        <v>13</v>
      </c>
      <c r="J76" s="499" t="s">
        <v>14</v>
      </c>
      <c r="K76" s="500" t="s">
        <v>196</v>
      </c>
      <c r="L76" s="824">
        <f>'事業精算 (9)'!$G$17</f>
        <v>0</v>
      </c>
      <c r="M76" s="824"/>
      <c r="N76" s="825"/>
      <c r="P76" s="501" t="s">
        <v>25</v>
      </c>
      <c r="Q76" s="502"/>
      <c r="R76" s="503" t="s">
        <v>13</v>
      </c>
      <c r="S76" s="502"/>
      <c r="T76" s="504" t="s">
        <v>26</v>
      </c>
      <c r="U76" s="505" t="s">
        <v>25</v>
      </c>
      <c r="V76" s="502"/>
      <c r="W76" s="503" t="s">
        <v>13</v>
      </c>
      <c r="X76" s="503"/>
      <c r="Y76" s="503"/>
      <c r="Z76" s="505" t="s">
        <v>25</v>
      </c>
      <c r="AA76" s="502"/>
      <c r="AB76" s="503" t="s">
        <v>13</v>
      </c>
      <c r="AC76" s="502"/>
      <c r="AD76" s="504" t="s">
        <v>26</v>
      </c>
      <c r="AE76" s="506" t="s">
        <v>14</v>
      </c>
      <c r="AF76" s="441" t="s">
        <v>29</v>
      </c>
      <c r="AG76" s="507">
        <f>'事業精算 (9)'!$J$40</f>
        <v>0</v>
      </c>
      <c r="AH76" s="506" t="s">
        <v>14</v>
      </c>
      <c r="AI76" s="441" t="s">
        <v>189</v>
      </c>
      <c r="AJ76" s="508">
        <f>'事業精算 (9)'!$J$47</f>
        <v>0</v>
      </c>
      <c r="AK76" s="506"/>
      <c r="AL76" s="441"/>
      <c r="AM76" s="509"/>
      <c r="AN76" s="510"/>
      <c r="AO76" s="502"/>
      <c r="AP76" s="509"/>
      <c r="AQ76" s="510" t="s">
        <v>14</v>
      </c>
      <c r="AR76" s="441" t="s">
        <v>195</v>
      </c>
      <c r="AS76" s="508">
        <f>'事業精算 (9)'!$J$52</f>
        <v>0</v>
      </c>
      <c r="AT76" s="502"/>
      <c r="AU76" s="511"/>
      <c r="AV76" s="512"/>
      <c r="AW76" s="502"/>
      <c r="AX76" s="502"/>
      <c r="AY76" s="502"/>
      <c r="AZ76" s="502"/>
      <c r="BA76" s="502"/>
      <c r="BB76" s="502"/>
      <c r="BD76" s="513"/>
      <c r="BE76" s="510"/>
      <c r="BF76" s="514"/>
    </row>
    <row r="77" spans="1:58" s="193" customFormat="1" ht="21" customHeight="1" hidden="1">
      <c r="A77" s="797"/>
      <c r="B77" s="809" t="s">
        <v>41</v>
      </c>
      <c r="C77" s="810"/>
      <c r="D77" s="810"/>
      <c r="E77" s="811"/>
      <c r="F77" s="515" t="s">
        <v>83</v>
      </c>
      <c r="G77" s="502"/>
      <c r="H77" s="516"/>
      <c r="J77" s="499" t="s">
        <v>15</v>
      </c>
      <c r="K77" s="517" t="s">
        <v>199</v>
      </c>
      <c r="L77" s="826">
        <f>'事業精算 (9)'!$G$19</f>
        <v>0</v>
      </c>
      <c r="M77" s="826"/>
      <c r="N77" s="827"/>
      <c r="P77" s="518">
        <f>'事業精算 (9)'!$M$28</f>
        <v>0</v>
      </c>
      <c r="Q77" s="441" t="s">
        <v>24</v>
      </c>
      <c r="R77" s="441">
        <f>'事業精算 (9)'!$O$28</f>
        <v>0</v>
      </c>
      <c r="S77" s="441" t="s">
        <v>24</v>
      </c>
      <c r="T77" s="519">
        <f>'事業精算 (9)'!$Q$28</f>
        <v>0</v>
      </c>
      <c r="U77" s="520">
        <f>'事業精算 (9)'!$M$32</f>
        <v>0</v>
      </c>
      <c r="V77" s="441" t="s">
        <v>24</v>
      </c>
      <c r="W77" s="441">
        <f>'事業精算 (9)'!$O$32</f>
        <v>0</v>
      </c>
      <c r="X77" s="502"/>
      <c r="Y77" s="441"/>
      <c r="Z77" s="520">
        <f>'事業精算 (9)'!$M$36</f>
        <v>0</v>
      </c>
      <c r="AA77" s="441" t="s">
        <v>24</v>
      </c>
      <c r="AB77" s="441">
        <f>'事業精算 (9)'!$O$36</f>
        <v>0</v>
      </c>
      <c r="AC77" s="441" t="s">
        <v>24</v>
      </c>
      <c r="AD77" s="519">
        <f>'事業精算 (9)'!$Q$36</f>
        <v>0</v>
      </c>
      <c r="AE77" s="506" t="s">
        <v>15</v>
      </c>
      <c r="AF77" s="441" t="s">
        <v>28</v>
      </c>
      <c r="AG77" s="507">
        <f>'事業精算 (9)'!$J$41</f>
        <v>0</v>
      </c>
      <c r="AH77" s="506" t="s">
        <v>15</v>
      </c>
      <c r="AI77" s="441" t="s">
        <v>193</v>
      </c>
      <c r="AJ77" s="508">
        <f>'事業精算 (9)'!$J$48</f>
        <v>0</v>
      </c>
      <c r="AK77" s="506"/>
      <c r="AL77" s="441"/>
      <c r="AM77" s="509"/>
      <c r="AN77" s="510"/>
      <c r="AO77" s="502"/>
      <c r="AP77" s="509"/>
      <c r="AQ77" s="510"/>
      <c r="AR77" s="441"/>
      <c r="AS77" s="508"/>
      <c r="AT77" s="502"/>
      <c r="AU77" s="511"/>
      <c r="AV77" s="512"/>
      <c r="AW77" s="502"/>
      <c r="AX77" s="502"/>
      <c r="AY77" s="502"/>
      <c r="AZ77" s="502"/>
      <c r="BA77" s="502"/>
      <c r="BB77" s="502"/>
      <c r="BD77" s="514">
        <f>P77*R77*T77</f>
        <v>0</v>
      </c>
      <c r="BE77" s="510">
        <f>U77*W77</f>
        <v>0</v>
      </c>
      <c r="BF77" s="514">
        <f>Z77*AB77*AD77</f>
        <v>0</v>
      </c>
    </row>
    <row r="78" spans="1:58" s="193" customFormat="1" ht="21" customHeight="1" hidden="1">
      <c r="A78" s="797"/>
      <c r="B78" s="806">
        <f>'事業精算 (9)'!$C$11</f>
        <v>0</v>
      </c>
      <c r="C78" s="807"/>
      <c r="D78" s="807"/>
      <c r="E78" s="808"/>
      <c r="F78" s="521" t="s">
        <v>84</v>
      </c>
      <c r="G78" s="502">
        <f>'事業精算 (9)'!$F$9</f>
        <v>0</v>
      </c>
      <c r="H78" s="522" t="s">
        <v>13</v>
      </c>
      <c r="J78" s="523" t="s">
        <v>20</v>
      </c>
      <c r="K78" s="524">
        <f>'事業精算 (9)'!$K$19</f>
        <v>0</v>
      </c>
      <c r="L78" s="441" t="s">
        <v>21</v>
      </c>
      <c r="M78" s="441">
        <f>'事業精算 (9)'!$M$19</f>
        <v>0</v>
      </c>
      <c r="N78" s="525" t="s">
        <v>22</v>
      </c>
      <c r="P78" s="518">
        <f>'事業精算 (9)'!$M$29</f>
        <v>0</v>
      </c>
      <c r="Q78" s="441" t="s">
        <v>24</v>
      </c>
      <c r="R78" s="441">
        <f>'事業精算 (9)'!$O$29</f>
        <v>0</v>
      </c>
      <c r="S78" s="441" t="s">
        <v>24</v>
      </c>
      <c r="T78" s="519">
        <f>'事業精算 (9)'!$Q$29</f>
        <v>0</v>
      </c>
      <c r="U78" s="520">
        <f>'事業精算 (9)'!$M$33</f>
        <v>0</v>
      </c>
      <c r="V78" s="441" t="s">
        <v>24</v>
      </c>
      <c r="W78" s="441">
        <f>'事業精算 (9)'!$O$33</f>
        <v>0</v>
      </c>
      <c r="X78" s="502"/>
      <c r="Y78" s="441"/>
      <c r="Z78" s="520">
        <f>'事業精算 (9)'!$M$37</f>
        <v>0</v>
      </c>
      <c r="AA78" s="441" t="s">
        <v>24</v>
      </c>
      <c r="AB78" s="441">
        <f>'事業精算 (9)'!$O$37</f>
        <v>0</v>
      </c>
      <c r="AC78" s="441" t="s">
        <v>24</v>
      </c>
      <c r="AD78" s="519">
        <f>'事業精算 (9)'!$Q$37</f>
        <v>0</v>
      </c>
      <c r="AE78" s="506" t="s">
        <v>16</v>
      </c>
      <c r="AF78" s="441" t="s">
        <v>104</v>
      </c>
      <c r="AG78" s="507">
        <f>'事業精算 (9)'!$J$42</f>
        <v>0</v>
      </c>
      <c r="AH78" s="506" t="s">
        <v>17</v>
      </c>
      <c r="AI78" s="441" t="s">
        <v>394</v>
      </c>
      <c r="AJ78" s="509">
        <f>'事業精算 (9)'!$J$49</f>
        <v>0</v>
      </c>
      <c r="AK78" s="506"/>
      <c r="AL78" s="441"/>
      <c r="AM78" s="509"/>
      <c r="AN78" s="510"/>
      <c r="AO78" s="502"/>
      <c r="AP78" s="509"/>
      <c r="AQ78" s="510"/>
      <c r="AR78" s="502"/>
      <c r="AS78" s="509"/>
      <c r="AT78" s="502"/>
      <c r="AU78" s="511"/>
      <c r="AV78" s="512"/>
      <c r="AW78" s="502"/>
      <c r="AX78" s="502"/>
      <c r="AY78" s="502"/>
      <c r="AZ78" s="502"/>
      <c r="BA78" s="502"/>
      <c r="BB78" s="502"/>
      <c r="BD78" s="514"/>
      <c r="BE78" s="510"/>
      <c r="BF78" s="514"/>
    </row>
    <row r="79" spans="1:58" s="193" customFormat="1" ht="21" customHeight="1" hidden="1">
      <c r="A79" s="797"/>
      <c r="B79" s="806"/>
      <c r="C79" s="807"/>
      <c r="D79" s="807"/>
      <c r="E79" s="808"/>
      <c r="F79" s="521" t="s">
        <v>85</v>
      </c>
      <c r="G79" s="502">
        <f>'事業精算 (9)'!$I$9</f>
        <v>0</v>
      </c>
      <c r="H79" s="522" t="s">
        <v>13</v>
      </c>
      <c r="J79" s="523" t="s">
        <v>20</v>
      </c>
      <c r="K79" s="524">
        <f>'事業精算 (9)'!$K$20</f>
        <v>0</v>
      </c>
      <c r="L79" s="441" t="s">
        <v>21</v>
      </c>
      <c r="M79" s="441">
        <f>'事業精算 (9)'!$M$20</f>
        <v>0</v>
      </c>
      <c r="N79" s="525" t="s">
        <v>22</v>
      </c>
      <c r="P79" s="518">
        <f>'事業精算 (9)'!$M$30</f>
        <v>0</v>
      </c>
      <c r="Q79" s="441" t="s">
        <v>24</v>
      </c>
      <c r="R79" s="441">
        <f>'事業精算 (9)'!$O$30</f>
        <v>0</v>
      </c>
      <c r="S79" s="441" t="s">
        <v>24</v>
      </c>
      <c r="T79" s="519">
        <f>'事業精算 (9)'!$Q$30</f>
        <v>0</v>
      </c>
      <c r="U79" s="520">
        <f>'事業精算 (9)'!$M$34</f>
        <v>0</v>
      </c>
      <c r="V79" s="441" t="s">
        <v>24</v>
      </c>
      <c r="W79" s="441">
        <f>'事業精算 (9)'!$O$34</f>
        <v>0</v>
      </c>
      <c r="X79" s="502"/>
      <c r="Y79" s="441"/>
      <c r="Z79" s="520">
        <f>'事業精算 (9)'!$M$38</f>
        <v>0</v>
      </c>
      <c r="AA79" s="441" t="s">
        <v>24</v>
      </c>
      <c r="AB79" s="441">
        <f>'事業精算 (9)'!$O$38</f>
        <v>0</v>
      </c>
      <c r="AC79" s="441" t="s">
        <v>24</v>
      </c>
      <c r="AD79" s="519">
        <f>'事業精算 (9)'!$Q$38</f>
        <v>0</v>
      </c>
      <c r="AE79" s="506" t="s">
        <v>18</v>
      </c>
      <c r="AF79" s="441" t="s">
        <v>72</v>
      </c>
      <c r="AG79" s="507">
        <f>'事業精算 (9)'!$J$43</f>
        <v>0</v>
      </c>
      <c r="AH79" s="506"/>
      <c r="AI79" s="441"/>
      <c r="AJ79" s="509"/>
      <c r="AK79" s="506"/>
      <c r="AL79" s="441"/>
      <c r="AM79" s="509"/>
      <c r="AN79" s="510"/>
      <c r="AO79" s="502"/>
      <c r="AP79" s="509"/>
      <c r="AQ79" s="510"/>
      <c r="AR79" s="502"/>
      <c r="AS79" s="509"/>
      <c r="AT79" s="502"/>
      <c r="AU79" s="511"/>
      <c r="AV79" s="512"/>
      <c r="AW79" s="502"/>
      <c r="AX79" s="502"/>
      <c r="AY79" s="502"/>
      <c r="AZ79" s="502"/>
      <c r="BA79" s="502"/>
      <c r="BB79" s="502"/>
      <c r="BD79" s="514">
        <f>P79*R79*T79</f>
        <v>0</v>
      </c>
      <c r="BE79" s="510">
        <f>U79*W79</f>
        <v>0</v>
      </c>
      <c r="BF79" s="514">
        <f>Z79*AB79*AD79</f>
        <v>0</v>
      </c>
    </row>
    <row r="80" spans="1:58" s="193" customFormat="1" ht="21" customHeight="1" hidden="1">
      <c r="A80" s="797"/>
      <c r="B80" s="809" t="s">
        <v>39</v>
      </c>
      <c r="C80" s="810"/>
      <c r="D80" s="810"/>
      <c r="E80" s="811"/>
      <c r="F80" s="510"/>
      <c r="G80" s="502"/>
      <c r="H80" s="516"/>
      <c r="J80" s="499" t="s">
        <v>17</v>
      </c>
      <c r="K80" s="517" t="s">
        <v>198</v>
      </c>
      <c r="L80" s="828">
        <f>'事業精算 (9)'!$G$18</f>
        <v>0</v>
      </c>
      <c r="M80" s="828"/>
      <c r="N80" s="829"/>
      <c r="P80" s="518">
        <f>'事業精算 (9)'!$M$31</f>
        <v>0</v>
      </c>
      <c r="Q80" s="441" t="s">
        <v>416</v>
      </c>
      <c r="R80" s="441">
        <f>'事業精算 (9)'!$O$31</f>
        <v>0</v>
      </c>
      <c r="S80" s="724" t="s">
        <v>415</v>
      </c>
      <c r="T80" s="725"/>
      <c r="U80" s="520">
        <f>'事業精算 (9)'!$M$35</f>
        <v>0</v>
      </c>
      <c r="V80" s="441" t="s">
        <v>416</v>
      </c>
      <c r="W80" s="441">
        <f>'事業精算 (9)'!$O$35</f>
        <v>0</v>
      </c>
      <c r="X80" s="726" t="s">
        <v>415</v>
      </c>
      <c r="Y80" s="727"/>
      <c r="Z80" s="520">
        <f>'事業精算 (9)'!$M$39</f>
        <v>0</v>
      </c>
      <c r="AA80" s="441" t="s">
        <v>417</v>
      </c>
      <c r="AB80" s="441">
        <f>'事業精算 (9)'!$O$39</f>
        <v>0</v>
      </c>
      <c r="AC80" s="724" t="s">
        <v>415</v>
      </c>
      <c r="AD80" s="725"/>
      <c r="AE80" s="506" t="s">
        <v>27</v>
      </c>
      <c r="AF80" s="441" t="s">
        <v>74</v>
      </c>
      <c r="AG80" s="507">
        <f>'事業精算 (9)'!$J$44</f>
        <v>0</v>
      </c>
      <c r="AH80" s="506"/>
      <c r="AI80" s="441"/>
      <c r="AJ80" s="509"/>
      <c r="AK80" s="506"/>
      <c r="AL80" s="441"/>
      <c r="AM80" s="509"/>
      <c r="AN80" s="510"/>
      <c r="AO80" s="502"/>
      <c r="AP80" s="509"/>
      <c r="AQ80" s="510"/>
      <c r="AR80" s="502"/>
      <c r="AS80" s="509"/>
      <c r="AT80" s="502"/>
      <c r="AU80" s="511"/>
      <c r="AV80" s="512"/>
      <c r="AW80" s="502"/>
      <c r="AX80" s="502"/>
      <c r="AY80" s="502"/>
      <c r="AZ80" s="502"/>
      <c r="BA80" s="502"/>
      <c r="BB80" s="502"/>
      <c r="BD80" s="514">
        <f>P80*R80*T80</f>
        <v>0</v>
      </c>
      <c r="BE80" s="510">
        <f>U80*W80</f>
        <v>0</v>
      </c>
      <c r="BF80" s="514">
        <f>Z80*AB80*AD80</f>
        <v>0</v>
      </c>
    </row>
    <row r="81" spans="1:58" s="193" customFormat="1" ht="21" customHeight="1" hidden="1">
      <c r="A81" s="797"/>
      <c r="B81" s="834">
        <f>'事業精算 (9)'!$C$12</f>
        <v>0</v>
      </c>
      <c r="C81" s="835"/>
      <c r="D81" s="835"/>
      <c r="E81" s="836"/>
      <c r="F81" s="510"/>
      <c r="G81" s="502"/>
      <c r="H81" s="516"/>
      <c r="J81" s="499" t="s">
        <v>19</v>
      </c>
      <c r="K81" s="500" t="s">
        <v>200</v>
      </c>
      <c r="L81" s="830">
        <f>'事業精算 (9)'!$G$21</f>
        <v>0</v>
      </c>
      <c r="M81" s="830"/>
      <c r="N81" s="831"/>
      <c r="P81" s="526"/>
      <c r="Q81" s="441"/>
      <c r="R81" s="502"/>
      <c r="S81" s="441"/>
      <c r="T81" s="509"/>
      <c r="U81" s="510"/>
      <c r="V81" s="441"/>
      <c r="W81" s="502"/>
      <c r="X81" s="502"/>
      <c r="Y81" s="502"/>
      <c r="Z81" s="510"/>
      <c r="AA81" s="441"/>
      <c r="AB81" s="502"/>
      <c r="AC81" s="441"/>
      <c r="AD81" s="509"/>
      <c r="AE81" s="506" t="s">
        <v>31</v>
      </c>
      <c r="AF81" s="527" t="s">
        <v>30</v>
      </c>
      <c r="AG81" s="507">
        <f>'事業精算 (9)'!$J$45</f>
        <v>0</v>
      </c>
      <c r="AH81" s="506"/>
      <c r="AI81" s="441"/>
      <c r="AJ81" s="509"/>
      <c r="AK81" s="506"/>
      <c r="AL81" s="500"/>
      <c r="AM81" s="528"/>
      <c r="AN81" s="529"/>
      <c r="AO81" s="530"/>
      <c r="AP81" s="528"/>
      <c r="AQ81" s="529"/>
      <c r="AR81" s="530"/>
      <c r="AS81" s="528"/>
      <c r="AT81" s="530"/>
      <c r="AU81" s="511"/>
      <c r="AV81" s="512"/>
      <c r="AW81" s="502"/>
      <c r="AX81" s="502"/>
      <c r="AY81" s="502"/>
      <c r="AZ81" s="502"/>
      <c r="BA81" s="502"/>
      <c r="BB81" s="502"/>
      <c r="BD81" s="514">
        <f>P81*R81*T81</f>
        <v>0</v>
      </c>
      <c r="BE81" s="510">
        <f>U81*W81</f>
        <v>0</v>
      </c>
      <c r="BF81" s="514">
        <f>Z81*AB81*AD81</f>
        <v>0</v>
      </c>
    </row>
    <row r="82" spans="1:58" s="193" customFormat="1" ht="21" customHeight="1" hidden="1">
      <c r="A82" s="798"/>
      <c r="B82" s="837"/>
      <c r="C82" s="838"/>
      <c r="D82" s="838"/>
      <c r="E82" s="839"/>
      <c r="F82" s="531"/>
      <c r="G82" s="532"/>
      <c r="H82" s="533"/>
      <c r="J82" s="499" t="s">
        <v>27</v>
      </c>
      <c r="K82" s="441" t="s">
        <v>201</v>
      </c>
      <c r="L82" s="832">
        <f>'事業精算 (9)'!$G$22</f>
        <v>0</v>
      </c>
      <c r="M82" s="832"/>
      <c r="N82" s="833"/>
      <c r="P82" s="534"/>
      <c r="Q82" s="535"/>
      <c r="R82" s="532"/>
      <c r="S82" s="535"/>
      <c r="T82" s="536"/>
      <c r="U82" s="531"/>
      <c r="V82" s="535"/>
      <c r="W82" s="532"/>
      <c r="X82" s="532"/>
      <c r="Y82" s="532"/>
      <c r="Z82" s="531"/>
      <c r="AA82" s="535"/>
      <c r="AB82" s="532"/>
      <c r="AC82" s="535"/>
      <c r="AD82" s="536"/>
      <c r="AE82" s="537" t="s">
        <v>70</v>
      </c>
      <c r="AF82" s="535" t="s">
        <v>73</v>
      </c>
      <c r="AG82" s="538">
        <f>'事業精算 (9)'!$J$46</f>
        <v>0</v>
      </c>
      <c r="AH82" s="537"/>
      <c r="AI82" s="535"/>
      <c r="AJ82" s="536"/>
      <c r="AK82" s="537"/>
      <c r="AL82" s="535"/>
      <c r="AM82" s="536"/>
      <c r="AN82" s="531"/>
      <c r="AO82" s="532"/>
      <c r="AP82" s="536"/>
      <c r="AQ82" s="531"/>
      <c r="AR82" s="532"/>
      <c r="AS82" s="536"/>
      <c r="AT82" s="532"/>
      <c r="AU82" s="539"/>
      <c r="AV82" s="540"/>
      <c r="AW82" s="502"/>
      <c r="AX82" s="502"/>
      <c r="AY82" s="502"/>
      <c r="AZ82" s="502"/>
      <c r="BA82" s="502"/>
      <c r="BB82" s="502"/>
      <c r="BD82" s="541">
        <f>P82*R82*T82</f>
        <v>0</v>
      </c>
      <c r="BE82" s="531">
        <f>U82*W82</f>
        <v>0</v>
      </c>
      <c r="BF82" s="541">
        <f>Z82*AB82*AD82</f>
        <v>0</v>
      </c>
    </row>
    <row r="83" spans="1:58" s="361" customFormat="1" ht="21" customHeight="1" hidden="1">
      <c r="A83" s="578">
        <v>10</v>
      </c>
      <c r="B83" s="840">
        <f>'事業精算 (10)'!$C$6</f>
        <v>0</v>
      </c>
      <c r="C83" s="841"/>
      <c r="D83" s="841"/>
      <c r="E83" s="842"/>
      <c r="F83" s="483">
        <f>'事業精算 (10)'!$F$8</f>
        <v>0</v>
      </c>
      <c r="G83" s="484">
        <f>SUM(G86:G87)</f>
        <v>0</v>
      </c>
      <c r="H83" s="485">
        <f>SUM(F83:G83)</f>
        <v>0</v>
      </c>
      <c r="I83" s="193"/>
      <c r="J83" s="486"/>
      <c r="K83" s="822">
        <f>L84+L85+L88+L89+L90</f>
        <v>0</v>
      </c>
      <c r="L83" s="822"/>
      <c r="M83" s="822"/>
      <c r="N83" s="823"/>
      <c r="O83" s="193"/>
      <c r="P83" s="737">
        <f>'事業精算 (10)'!$E$28</f>
        <v>0</v>
      </c>
      <c r="Q83" s="729"/>
      <c r="R83" s="729"/>
      <c r="S83" s="729"/>
      <c r="T83" s="730"/>
      <c r="U83" s="738">
        <f>'事業精算 (10)'!$H$35</f>
        <v>0</v>
      </c>
      <c r="V83" s="739"/>
      <c r="W83" s="739"/>
      <c r="X83" s="739"/>
      <c r="Y83" s="740"/>
      <c r="Z83" s="728">
        <f>'事業精算 (10)'!$H$39</f>
        <v>0</v>
      </c>
      <c r="AA83" s="729"/>
      <c r="AB83" s="729"/>
      <c r="AC83" s="729"/>
      <c r="AD83" s="730"/>
      <c r="AE83" s="728">
        <f>SUM(AG84:AG90)</f>
        <v>0</v>
      </c>
      <c r="AF83" s="729"/>
      <c r="AG83" s="730"/>
      <c r="AH83" s="728">
        <f>SUM(AJ84:AJ86)</f>
        <v>0</v>
      </c>
      <c r="AI83" s="729"/>
      <c r="AJ83" s="730"/>
      <c r="AK83" s="728">
        <f>'事業精算 (10)'!$E$50</f>
        <v>0</v>
      </c>
      <c r="AL83" s="729"/>
      <c r="AM83" s="730"/>
      <c r="AN83" s="888">
        <f>'事業精算 (10)'!$E$51</f>
        <v>0</v>
      </c>
      <c r="AO83" s="889"/>
      <c r="AP83" s="890"/>
      <c r="AQ83" s="738">
        <f>SUM(AS84:AS85)</f>
        <v>0</v>
      </c>
      <c r="AR83" s="739"/>
      <c r="AS83" s="740"/>
      <c r="AT83" s="487">
        <f>'事業精算 (10)'!$E$54</f>
        <v>0</v>
      </c>
      <c r="AU83" s="488">
        <f>SUM(P83:AT83)</f>
        <v>0</v>
      </c>
      <c r="AV83" s="489">
        <f>K83-AU83</f>
        <v>0</v>
      </c>
      <c r="AW83" s="490"/>
      <c r="AX83">
        <f>IF(A84=0,0,1)</f>
        <v>0</v>
      </c>
      <c r="AY83" s="444"/>
      <c r="AZ83" s="444"/>
      <c r="BA83" s="444"/>
      <c r="BB83" s="444"/>
      <c r="BD83" s="445" t="s">
        <v>2</v>
      </c>
      <c r="BE83" s="446" t="s">
        <v>3</v>
      </c>
      <c r="BF83" s="445" t="s">
        <v>4</v>
      </c>
    </row>
    <row r="84" spans="1:58" s="361" customFormat="1" ht="21" customHeight="1" hidden="1">
      <c r="A84" s="797">
        <f>'事業精算 (10)'!$C$13</f>
        <v>0</v>
      </c>
      <c r="B84" s="493">
        <f>'事業精算 (10)'!$J$6</f>
        <v>0</v>
      </c>
      <c r="C84" s="494" t="s">
        <v>105</v>
      </c>
      <c r="D84" s="494">
        <f>'事業精算 (10)'!$L$6</f>
        <v>0</v>
      </c>
      <c r="E84" s="495" t="s">
        <v>26</v>
      </c>
      <c r="F84" s="496" t="s">
        <v>13</v>
      </c>
      <c r="G84" s="497" t="s">
        <v>13</v>
      </c>
      <c r="H84" s="498" t="s">
        <v>13</v>
      </c>
      <c r="I84" s="193"/>
      <c r="J84" s="499" t="s">
        <v>14</v>
      </c>
      <c r="K84" s="500" t="s">
        <v>196</v>
      </c>
      <c r="L84" s="824">
        <f>'事業精算 (10)'!$G$17</f>
        <v>0</v>
      </c>
      <c r="M84" s="824"/>
      <c r="N84" s="825"/>
      <c r="O84" s="193"/>
      <c r="P84" s="501" t="s">
        <v>25</v>
      </c>
      <c r="Q84" s="502"/>
      <c r="R84" s="503" t="s">
        <v>13</v>
      </c>
      <c r="S84" s="502"/>
      <c r="T84" s="504" t="s">
        <v>26</v>
      </c>
      <c r="U84" s="505" t="s">
        <v>25</v>
      </c>
      <c r="V84" s="502"/>
      <c r="W84" s="503" t="s">
        <v>13</v>
      </c>
      <c r="X84" s="503"/>
      <c r="Y84" s="503"/>
      <c r="Z84" s="505" t="s">
        <v>25</v>
      </c>
      <c r="AA84" s="502"/>
      <c r="AB84" s="503" t="s">
        <v>13</v>
      </c>
      <c r="AC84" s="502"/>
      <c r="AD84" s="504" t="s">
        <v>26</v>
      </c>
      <c r="AE84" s="506" t="s">
        <v>14</v>
      </c>
      <c r="AF84" s="441" t="s">
        <v>29</v>
      </c>
      <c r="AG84" s="507">
        <f>'事業精算 (10)'!$J$40</f>
        <v>0</v>
      </c>
      <c r="AH84" s="506" t="s">
        <v>14</v>
      </c>
      <c r="AI84" s="441" t="s">
        <v>189</v>
      </c>
      <c r="AJ84" s="508">
        <f>'事業精算 (10)'!$J$47</f>
        <v>0</v>
      </c>
      <c r="AK84" s="506"/>
      <c r="AL84" s="441"/>
      <c r="AM84" s="509"/>
      <c r="AN84" s="510"/>
      <c r="AO84" s="502"/>
      <c r="AP84" s="509"/>
      <c r="AQ84" s="510" t="s">
        <v>14</v>
      </c>
      <c r="AR84" s="441" t="s">
        <v>195</v>
      </c>
      <c r="AS84" s="508">
        <f>'事業精算 (10)'!$J$52</f>
        <v>0</v>
      </c>
      <c r="AT84" s="502"/>
      <c r="AU84" s="511"/>
      <c r="AV84" s="512"/>
      <c r="AW84" s="502"/>
      <c r="AX84" s="362"/>
      <c r="AY84" s="362"/>
      <c r="AZ84" s="362"/>
      <c r="BA84" s="362"/>
      <c r="BB84" s="362"/>
      <c r="BD84" s="447"/>
      <c r="BE84" s="363"/>
      <c r="BF84" s="448"/>
    </row>
    <row r="85" spans="1:58" s="361" customFormat="1" ht="21" customHeight="1" hidden="1">
      <c r="A85" s="797"/>
      <c r="B85" s="809" t="s">
        <v>41</v>
      </c>
      <c r="C85" s="810"/>
      <c r="D85" s="810"/>
      <c r="E85" s="811"/>
      <c r="F85" s="515" t="s">
        <v>83</v>
      </c>
      <c r="G85" s="502"/>
      <c r="H85" s="516"/>
      <c r="I85" s="193"/>
      <c r="J85" s="499" t="s">
        <v>15</v>
      </c>
      <c r="K85" s="517" t="s">
        <v>199</v>
      </c>
      <c r="L85" s="826">
        <f>'事業精算 (10)'!$G$19</f>
        <v>0</v>
      </c>
      <c r="M85" s="826"/>
      <c r="N85" s="827"/>
      <c r="O85" s="193"/>
      <c r="P85" s="518">
        <f>'事業精算 (10)'!$M$28</f>
        <v>0</v>
      </c>
      <c r="Q85" s="441" t="s">
        <v>24</v>
      </c>
      <c r="R85" s="441">
        <f>'事業精算 (10)'!$O$28</f>
        <v>0</v>
      </c>
      <c r="S85" s="441" t="s">
        <v>24</v>
      </c>
      <c r="T85" s="519">
        <f>'事業精算 (10)'!$Q$28</f>
        <v>0</v>
      </c>
      <c r="U85" s="520">
        <f>'事業精算 (10)'!$M$32</f>
        <v>0</v>
      </c>
      <c r="V85" s="441" t="s">
        <v>24</v>
      </c>
      <c r="W85" s="441">
        <f>'事業精算 (10)'!$O$32</f>
        <v>0</v>
      </c>
      <c r="X85" s="502"/>
      <c r="Y85" s="441"/>
      <c r="Z85" s="520">
        <f>'事業精算 (10)'!$M$36</f>
        <v>0</v>
      </c>
      <c r="AA85" s="441" t="s">
        <v>24</v>
      </c>
      <c r="AB85" s="441">
        <f>'事業精算 (10)'!$O$36</f>
        <v>0</v>
      </c>
      <c r="AC85" s="441" t="s">
        <v>24</v>
      </c>
      <c r="AD85" s="519">
        <f>'事業精算 (10)'!$Q$36</f>
        <v>0</v>
      </c>
      <c r="AE85" s="506" t="s">
        <v>15</v>
      </c>
      <c r="AF85" s="441" t="s">
        <v>28</v>
      </c>
      <c r="AG85" s="507">
        <f>'事業精算 (10)'!$J$41</f>
        <v>0</v>
      </c>
      <c r="AH85" s="506" t="s">
        <v>15</v>
      </c>
      <c r="AI85" s="441" t="s">
        <v>193</v>
      </c>
      <c r="AJ85" s="508">
        <f>'事業精算 (10)'!$J$48</f>
        <v>0</v>
      </c>
      <c r="AK85" s="506"/>
      <c r="AL85" s="441"/>
      <c r="AM85" s="509"/>
      <c r="AN85" s="510"/>
      <c r="AO85" s="502"/>
      <c r="AP85" s="509"/>
      <c r="AQ85" s="510"/>
      <c r="AR85" s="441"/>
      <c r="AS85" s="508"/>
      <c r="AT85" s="502"/>
      <c r="AU85" s="511"/>
      <c r="AV85" s="512"/>
      <c r="AW85" s="502"/>
      <c r="AX85" s="362"/>
      <c r="AY85" s="362"/>
      <c r="AZ85" s="362"/>
      <c r="BA85" s="362"/>
      <c r="BB85" s="362"/>
      <c r="BD85" s="448">
        <f>P85*R85*T85</f>
        <v>0</v>
      </c>
      <c r="BE85" s="363">
        <f>U85*W85</f>
        <v>0</v>
      </c>
      <c r="BF85" s="448">
        <f>Z85*AB85*AD85</f>
        <v>0</v>
      </c>
    </row>
    <row r="86" spans="1:58" s="361" customFormat="1" ht="21" customHeight="1" hidden="1">
      <c r="A86" s="797"/>
      <c r="B86" s="806">
        <f>'事業精算 (10)'!$C$11</f>
        <v>0</v>
      </c>
      <c r="C86" s="807"/>
      <c r="D86" s="807"/>
      <c r="E86" s="808"/>
      <c r="F86" s="521" t="s">
        <v>84</v>
      </c>
      <c r="G86" s="502">
        <f>'事業精算 (10)'!$F$9</f>
        <v>0</v>
      </c>
      <c r="H86" s="522" t="s">
        <v>13</v>
      </c>
      <c r="I86" s="193"/>
      <c r="J86" s="523" t="s">
        <v>20</v>
      </c>
      <c r="K86" s="524">
        <f>'事業精算 (10)'!$K$19</f>
        <v>0</v>
      </c>
      <c r="L86" s="441" t="s">
        <v>21</v>
      </c>
      <c r="M86" s="441">
        <f>'事業精算 (10)'!$M$19</f>
        <v>0</v>
      </c>
      <c r="N86" s="525" t="s">
        <v>22</v>
      </c>
      <c r="O86" s="193"/>
      <c r="P86" s="518">
        <f>'事業精算 (10)'!$M$29</f>
        <v>0</v>
      </c>
      <c r="Q86" s="441" t="s">
        <v>24</v>
      </c>
      <c r="R86" s="441">
        <f>'事業精算 (10)'!$O$29</f>
        <v>0</v>
      </c>
      <c r="S86" s="441" t="s">
        <v>24</v>
      </c>
      <c r="T86" s="519">
        <f>'事業精算 (10)'!$Q$29</f>
        <v>0</v>
      </c>
      <c r="U86" s="520">
        <f>'事業精算 (10)'!$M$33</f>
        <v>0</v>
      </c>
      <c r="V86" s="441" t="s">
        <v>24</v>
      </c>
      <c r="W86" s="441">
        <f>'事業精算 (10)'!$O$33</f>
        <v>0</v>
      </c>
      <c r="X86" s="502"/>
      <c r="Y86" s="441"/>
      <c r="Z86" s="520">
        <f>'事業精算 (10)'!$M$37</f>
        <v>0</v>
      </c>
      <c r="AA86" s="441" t="s">
        <v>24</v>
      </c>
      <c r="AB86" s="441">
        <f>'事業精算 (10)'!$O$37</f>
        <v>0</v>
      </c>
      <c r="AC86" s="441" t="s">
        <v>24</v>
      </c>
      <c r="AD86" s="519">
        <f>'事業精算 (10)'!$Q$37</f>
        <v>0</v>
      </c>
      <c r="AE86" s="506" t="s">
        <v>16</v>
      </c>
      <c r="AF86" s="441" t="s">
        <v>104</v>
      </c>
      <c r="AG86" s="507">
        <f>'事業精算 (10)'!$J$42</f>
        <v>0</v>
      </c>
      <c r="AH86" s="506" t="s">
        <v>17</v>
      </c>
      <c r="AI86" s="441" t="s">
        <v>394</v>
      </c>
      <c r="AJ86" s="509">
        <f>'事業精算 (10)'!$J$49</f>
        <v>0</v>
      </c>
      <c r="AK86" s="506"/>
      <c r="AL86" s="441"/>
      <c r="AM86" s="509"/>
      <c r="AN86" s="510"/>
      <c r="AO86" s="502"/>
      <c r="AP86" s="509"/>
      <c r="AQ86" s="510"/>
      <c r="AR86" s="502"/>
      <c r="AS86" s="509"/>
      <c r="AT86" s="502"/>
      <c r="AU86" s="511"/>
      <c r="AV86" s="512"/>
      <c r="AW86" s="502"/>
      <c r="AX86" s="362"/>
      <c r="AY86" s="362"/>
      <c r="AZ86" s="362"/>
      <c r="BA86" s="362"/>
      <c r="BB86" s="362"/>
      <c r="BD86" s="448"/>
      <c r="BE86" s="363"/>
      <c r="BF86" s="448"/>
    </row>
    <row r="87" spans="1:58" s="361" customFormat="1" ht="21" customHeight="1" hidden="1">
      <c r="A87" s="797"/>
      <c r="B87" s="806"/>
      <c r="C87" s="807"/>
      <c r="D87" s="807"/>
      <c r="E87" s="808"/>
      <c r="F87" s="521" t="s">
        <v>85</v>
      </c>
      <c r="G87" s="502">
        <f>'事業精算 (10)'!$I$9</f>
        <v>0</v>
      </c>
      <c r="H87" s="522" t="s">
        <v>13</v>
      </c>
      <c r="I87" s="193"/>
      <c r="J87" s="523" t="s">
        <v>20</v>
      </c>
      <c r="K87" s="524">
        <f>'事業精算 (10)'!$K$20</f>
        <v>0</v>
      </c>
      <c r="L87" s="441" t="s">
        <v>21</v>
      </c>
      <c r="M87" s="441">
        <f>'事業精算 (10)'!$M$20</f>
        <v>0</v>
      </c>
      <c r="N87" s="525" t="s">
        <v>22</v>
      </c>
      <c r="O87" s="193"/>
      <c r="P87" s="518">
        <f>'事業精算 (10)'!$M$30</f>
        <v>0</v>
      </c>
      <c r="Q87" s="441" t="s">
        <v>24</v>
      </c>
      <c r="R87" s="441">
        <f>'事業精算 (10)'!$O$30</f>
        <v>0</v>
      </c>
      <c r="S87" s="441" t="s">
        <v>24</v>
      </c>
      <c r="T87" s="519">
        <f>'事業精算 (10)'!$Q$30</f>
        <v>0</v>
      </c>
      <c r="U87" s="520">
        <f>'事業精算 (10)'!$M$34</f>
        <v>0</v>
      </c>
      <c r="V87" s="441" t="s">
        <v>24</v>
      </c>
      <c r="W87" s="441">
        <f>'事業精算 (10)'!$O$34</f>
        <v>0</v>
      </c>
      <c r="X87" s="502"/>
      <c r="Y87" s="441"/>
      <c r="Z87" s="520">
        <f>'事業精算 (10)'!$M$38</f>
        <v>0</v>
      </c>
      <c r="AA87" s="441" t="s">
        <v>24</v>
      </c>
      <c r="AB87" s="441">
        <f>'事業精算 (10)'!$O$38</f>
        <v>0</v>
      </c>
      <c r="AC87" s="441" t="s">
        <v>24</v>
      </c>
      <c r="AD87" s="519">
        <f>'事業精算 (10)'!$Q$38</f>
        <v>0</v>
      </c>
      <c r="AE87" s="506" t="s">
        <v>18</v>
      </c>
      <c r="AF87" s="441" t="s">
        <v>72</v>
      </c>
      <c r="AG87" s="507">
        <f>'事業精算 (10)'!$J$43</f>
        <v>0</v>
      </c>
      <c r="AH87" s="506"/>
      <c r="AI87" s="441"/>
      <c r="AJ87" s="509"/>
      <c r="AK87" s="506"/>
      <c r="AL87" s="441"/>
      <c r="AM87" s="509"/>
      <c r="AN87" s="510"/>
      <c r="AO87" s="502"/>
      <c r="AP87" s="509"/>
      <c r="AQ87" s="510"/>
      <c r="AR87" s="502"/>
      <c r="AS87" s="509"/>
      <c r="AT87" s="502"/>
      <c r="AU87" s="511"/>
      <c r="AV87" s="512"/>
      <c r="AW87" s="502"/>
      <c r="AX87" s="362"/>
      <c r="AY87" s="362"/>
      <c r="AZ87" s="362"/>
      <c r="BA87" s="362"/>
      <c r="BB87" s="362"/>
      <c r="BD87" s="448">
        <f>P87*R87*T87</f>
        <v>0</v>
      </c>
      <c r="BE87" s="363">
        <f>U87*W87</f>
        <v>0</v>
      </c>
      <c r="BF87" s="448">
        <f>Z87*AB87*AD87</f>
        <v>0</v>
      </c>
    </row>
    <row r="88" spans="1:58" s="361" customFormat="1" ht="21" customHeight="1" hidden="1">
      <c r="A88" s="797"/>
      <c r="B88" s="809" t="s">
        <v>39</v>
      </c>
      <c r="C88" s="810"/>
      <c r="D88" s="810"/>
      <c r="E88" s="811"/>
      <c r="F88" s="510"/>
      <c r="G88" s="502"/>
      <c r="H88" s="516"/>
      <c r="I88" s="193"/>
      <c r="J88" s="499" t="s">
        <v>17</v>
      </c>
      <c r="K88" s="517" t="s">
        <v>198</v>
      </c>
      <c r="L88" s="828">
        <f>'事業精算 (10)'!$G$18</f>
        <v>0</v>
      </c>
      <c r="M88" s="828"/>
      <c r="N88" s="829"/>
      <c r="O88" s="193"/>
      <c r="P88" s="518">
        <f>'事業精算 (10)'!$M$31</f>
        <v>0</v>
      </c>
      <c r="Q88" s="441" t="s">
        <v>416</v>
      </c>
      <c r="R88" s="441">
        <f>'事業精算 (10)'!$O$31</f>
        <v>0</v>
      </c>
      <c r="S88" s="724" t="s">
        <v>415</v>
      </c>
      <c r="T88" s="725"/>
      <c r="U88" s="520">
        <f>'事業精算 (10)'!$M$35</f>
        <v>0</v>
      </c>
      <c r="V88" s="441" t="s">
        <v>416</v>
      </c>
      <c r="W88" s="441">
        <f>'事業精算 (10)'!$O$35</f>
        <v>0</v>
      </c>
      <c r="X88" s="726" t="s">
        <v>415</v>
      </c>
      <c r="Y88" s="727"/>
      <c r="Z88" s="520">
        <f>'事業精算 (10)'!$M$39</f>
        <v>0</v>
      </c>
      <c r="AA88" s="441" t="s">
        <v>416</v>
      </c>
      <c r="AB88" s="441">
        <f>'事業精算 (10)'!$O$39</f>
        <v>0</v>
      </c>
      <c r="AC88" s="724" t="s">
        <v>415</v>
      </c>
      <c r="AD88" s="725"/>
      <c r="AE88" s="506" t="s">
        <v>27</v>
      </c>
      <c r="AF88" s="441" t="s">
        <v>74</v>
      </c>
      <c r="AG88" s="507">
        <f>'事業精算 (10)'!$J$44</f>
        <v>0</v>
      </c>
      <c r="AH88" s="506"/>
      <c r="AI88" s="441"/>
      <c r="AJ88" s="509"/>
      <c r="AK88" s="506"/>
      <c r="AL88" s="441"/>
      <c r="AM88" s="509"/>
      <c r="AN88" s="510"/>
      <c r="AO88" s="502"/>
      <c r="AP88" s="509"/>
      <c r="AQ88" s="510"/>
      <c r="AR88" s="502"/>
      <c r="AS88" s="509"/>
      <c r="AT88" s="502"/>
      <c r="AU88" s="511"/>
      <c r="AV88" s="512"/>
      <c r="AW88" s="502"/>
      <c r="AX88" s="362"/>
      <c r="AY88" s="362"/>
      <c r="AZ88" s="362"/>
      <c r="BA88" s="362"/>
      <c r="BB88" s="362"/>
      <c r="BD88" s="448">
        <f>P88*R88*T88</f>
        <v>0</v>
      </c>
      <c r="BE88" s="363">
        <f>U88*W88</f>
        <v>0</v>
      </c>
      <c r="BF88" s="448">
        <f>Z88*AB88*AD88</f>
        <v>0</v>
      </c>
    </row>
    <row r="89" spans="1:58" s="361" customFormat="1" ht="21" customHeight="1" hidden="1">
      <c r="A89" s="797"/>
      <c r="B89" s="834">
        <f>'事業精算 (10)'!$C$12</f>
        <v>0</v>
      </c>
      <c r="C89" s="835"/>
      <c r="D89" s="835"/>
      <c r="E89" s="836"/>
      <c r="F89" s="510"/>
      <c r="G89" s="502"/>
      <c r="H89" s="516"/>
      <c r="I89" s="193"/>
      <c r="J89" s="499" t="s">
        <v>19</v>
      </c>
      <c r="K89" s="500" t="s">
        <v>200</v>
      </c>
      <c r="L89" s="830">
        <f>'事業精算 (10)'!$G$21</f>
        <v>0</v>
      </c>
      <c r="M89" s="830"/>
      <c r="N89" s="831"/>
      <c r="O89" s="193"/>
      <c r="P89" s="526"/>
      <c r="Q89" s="441"/>
      <c r="R89" s="502"/>
      <c r="S89" s="441"/>
      <c r="T89" s="509"/>
      <c r="U89" s="510"/>
      <c r="V89" s="441"/>
      <c r="W89" s="502"/>
      <c r="X89" s="502"/>
      <c r="Y89" s="502"/>
      <c r="Z89" s="510"/>
      <c r="AA89" s="441"/>
      <c r="AB89" s="502"/>
      <c r="AC89" s="441"/>
      <c r="AD89" s="509"/>
      <c r="AE89" s="506" t="s">
        <v>31</v>
      </c>
      <c r="AF89" s="527" t="s">
        <v>30</v>
      </c>
      <c r="AG89" s="507">
        <f>'事業精算 (10)'!$J$45</f>
        <v>0</v>
      </c>
      <c r="AH89" s="506"/>
      <c r="AI89" s="441"/>
      <c r="AJ89" s="509"/>
      <c r="AK89" s="506"/>
      <c r="AL89" s="500"/>
      <c r="AM89" s="528"/>
      <c r="AN89" s="529"/>
      <c r="AO89" s="530"/>
      <c r="AP89" s="528"/>
      <c r="AQ89" s="529"/>
      <c r="AR89" s="530"/>
      <c r="AS89" s="528"/>
      <c r="AT89" s="530"/>
      <c r="AU89" s="511"/>
      <c r="AV89" s="512"/>
      <c r="AW89" s="502"/>
      <c r="AX89" s="362"/>
      <c r="AY89" s="362"/>
      <c r="AZ89" s="362"/>
      <c r="BA89" s="362"/>
      <c r="BB89" s="362"/>
      <c r="BD89" s="448">
        <f>P89*R89*T89</f>
        <v>0</v>
      </c>
      <c r="BE89" s="363">
        <f>U89*W89</f>
        <v>0</v>
      </c>
      <c r="BF89" s="448">
        <f>Z89*AB89*AD89</f>
        <v>0</v>
      </c>
    </row>
    <row r="90" spans="1:58" s="361" customFormat="1" ht="21" customHeight="1" hidden="1">
      <c r="A90" s="798"/>
      <c r="B90" s="837"/>
      <c r="C90" s="838"/>
      <c r="D90" s="838"/>
      <c r="E90" s="839"/>
      <c r="F90" s="531"/>
      <c r="G90" s="532"/>
      <c r="H90" s="533"/>
      <c r="I90" s="193"/>
      <c r="J90" s="499" t="s">
        <v>27</v>
      </c>
      <c r="K90" s="441" t="s">
        <v>201</v>
      </c>
      <c r="L90" s="832">
        <f>'事業精算 (10)'!$G$22</f>
        <v>0</v>
      </c>
      <c r="M90" s="832"/>
      <c r="N90" s="833"/>
      <c r="O90" s="193"/>
      <c r="P90" s="534"/>
      <c r="Q90" s="535"/>
      <c r="R90" s="532"/>
      <c r="S90" s="535"/>
      <c r="T90" s="536"/>
      <c r="U90" s="531"/>
      <c r="V90" s="535"/>
      <c r="W90" s="532"/>
      <c r="X90" s="532"/>
      <c r="Y90" s="532"/>
      <c r="Z90" s="531"/>
      <c r="AA90" s="535"/>
      <c r="AB90" s="532"/>
      <c r="AC90" s="535"/>
      <c r="AD90" s="536"/>
      <c r="AE90" s="537" t="s">
        <v>70</v>
      </c>
      <c r="AF90" s="535" t="s">
        <v>73</v>
      </c>
      <c r="AG90" s="538">
        <f>'事業精算 (10)'!$J$46</f>
        <v>0</v>
      </c>
      <c r="AH90" s="537"/>
      <c r="AI90" s="535"/>
      <c r="AJ90" s="536"/>
      <c r="AK90" s="537"/>
      <c r="AL90" s="535"/>
      <c r="AM90" s="536"/>
      <c r="AN90" s="531"/>
      <c r="AO90" s="532"/>
      <c r="AP90" s="536"/>
      <c r="AQ90" s="531"/>
      <c r="AR90" s="532"/>
      <c r="AS90" s="536"/>
      <c r="AT90" s="532"/>
      <c r="AU90" s="539"/>
      <c r="AV90" s="540"/>
      <c r="AW90" s="502"/>
      <c r="AX90" s="362"/>
      <c r="AY90" s="362"/>
      <c r="AZ90" s="362"/>
      <c r="BA90" s="362"/>
      <c r="BB90" s="362"/>
      <c r="BD90" s="449">
        <f>P90*R90*T90</f>
        <v>0</v>
      </c>
      <c r="BE90" s="364">
        <f>U90*W90</f>
        <v>0</v>
      </c>
      <c r="BF90" s="449">
        <f>Z90*AB90*AD90</f>
        <v>0</v>
      </c>
    </row>
    <row r="91" spans="1:58" s="193" customFormat="1" ht="21" customHeight="1" hidden="1">
      <c r="A91" s="578">
        <v>11</v>
      </c>
      <c r="B91" s="840">
        <f>'事業精算 (11)'!$C$6</f>
        <v>0</v>
      </c>
      <c r="C91" s="841"/>
      <c r="D91" s="841"/>
      <c r="E91" s="842"/>
      <c r="F91" s="483">
        <f>'事業精算 (11)'!$F$8</f>
        <v>0</v>
      </c>
      <c r="G91" s="484">
        <f>SUM(G94:G95)</f>
        <v>0</v>
      </c>
      <c r="H91" s="485">
        <f>SUM(F91:G91)</f>
        <v>0</v>
      </c>
      <c r="J91" s="486"/>
      <c r="K91" s="822">
        <f>L92+L93+L96+L97+L98</f>
        <v>0</v>
      </c>
      <c r="L91" s="822"/>
      <c r="M91" s="822"/>
      <c r="N91" s="823"/>
      <c r="P91" s="737">
        <f>'事業精算 (11)'!$E$28</f>
        <v>0</v>
      </c>
      <c r="Q91" s="729"/>
      <c r="R91" s="729"/>
      <c r="S91" s="729"/>
      <c r="T91" s="730"/>
      <c r="U91" s="738">
        <f>'事業精算 (11)'!$H$35</f>
        <v>0</v>
      </c>
      <c r="V91" s="739"/>
      <c r="W91" s="739"/>
      <c r="X91" s="739"/>
      <c r="Y91" s="740"/>
      <c r="Z91" s="728">
        <f>'事業精算 (11)'!$H$39</f>
        <v>0</v>
      </c>
      <c r="AA91" s="729"/>
      <c r="AB91" s="729"/>
      <c r="AC91" s="729"/>
      <c r="AD91" s="730"/>
      <c r="AE91" s="728">
        <f>SUM(AG92:AG98)</f>
        <v>0</v>
      </c>
      <c r="AF91" s="729"/>
      <c r="AG91" s="730"/>
      <c r="AH91" s="728">
        <f>SUM(AJ92:AJ94)</f>
        <v>0</v>
      </c>
      <c r="AI91" s="729"/>
      <c r="AJ91" s="730"/>
      <c r="AK91" s="728">
        <f>'事業精算 (11)'!$E$50</f>
        <v>0</v>
      </c>
      <c r="AL91" s="729"/>
      <c r="AM91" s="730"/>
      <c r="AN91" s="888">
        <f>'事業精算 (11)'!$E$51</f>
        <v>0</v>
      </c>
      <c r="AO91" s="889"/>
      <c r="AP91" s="890"/>
      <c r="AQ91" s="738">
        <f>SUM(AS92:AS93)</f>
        <v>0</v>
      </c>
      <c r="AR91" s="739"/>
      <c r="AS91" s="740"/>
      <c r="AT91" s="487">
        <f>'事業精算 (11)'!$E$54</f>
        <v>0</v>
      </c>
      <c r="AU91" s="488">
        <f>SUM(P91:AT91)</f>
        <v>0</v>
      </c>
      <c r="AV91" s="489">
        <f>K91-AU91</f>
        <v>0</v>
      </c>
      <c r="AW91" s="490"/>
      <c r="AX91">
        <f>IF(A92=0,0,1)</f>
        <v>0</v>
      </c>
      <c r="AY91" s="490"/>
      <c r="AZ91" s="490"/>
      <c r="BA91" s="490"/>
      <c r="BB91" s="490"/>
      <c r="BD91" s="491" t="s">
        <v>2</v>
      </c>
      <c r="BE91" s="492" t="s">
        <v>3</v>
      </c>
      <c r="BF91" s="491" t="s">
        <v>4</v>
      </c>
    </row>
    <row r="92" spans="1:58" s="193" customFormat="1" ht="21" customHeight="1" hidden="1">
      <c r="A92" s="797">
        <f>'事業精算 (11)'!$C$13</f>
        <v>0</v>
      </c>
      <c r="B92" s="493">
        <f>'事業精算 (11)'!$J$6</f>
        <v>0</v>
      </c>
      <c r="C92" s="494" t="s">
        <v>105</v>
      </c>
      <c r="D92" s="494">
        <f>'事業精算 (11)'!$L$6</f>
        <v>0</v>
      </c>
      <c r="E92" s="495" t="s">
        <v>26</v>
      </c>
      <c r="F92" s="496" t="s">
        <v>13</v>
      </c>
      <c r="G92" s="497" t="s">
        <v>13</v>
      </c>
      <c r="H92" s="498" t="s">
        <v>13</v>
      </c>
      <c r="J92" s="499" t="s">
        <v>14</v>
      </c>
      <c r="K92" s="500" t="s">
        <v>196</v>
      </c>
      <c r="L92" s="824">
        <f>'事業精算 (11)'!$G$17</f>
        <v>0</v>
      </c>
      <c r="M92" s="824"/>
      <c r="N92" s="825"/>
      <c r="P92" s="501" t="s">
        <v>25</v>
      </c>
      <c r="Q92" s="502"/>
      <c r="R92" s="503" t="s">
        <v>13</v>
      </c>
      <c r="S92" s="502"/>
      <c r="T92" s="504" t="s">
        <v>26</v>
      </c>
      <c r="U92" s="505" t="s">
        <v>25</v>
      </c>
      <c r="V92" s="502"/>
      <c r="W92" s="503" t="s">
        <v>13</v>
      </c>
      <c r="X92" s="503"/>
      <c r="Y92" s="503"/>
      <c r="Z92" s="505" t="s">
        <v>25</v>
      </c>
      <c r="AA92" s="502"/>
      <c r="AB92" s="503" t="s">
        <v>13</v>
      </c>
      <c r="AC92" s="502"/>
      <c r="AD92" s="504" t="s">
        <v>26</v>
      </c>
      <c r="AE92" s="506" t="s">
        <v>14</v>
      </c>
      <c r="AF92" s="441" t="s">
        <v>29</v>
      </c>
      <c r="AG92" s="507">
        <f>'事業精算 (11)'!$J$40</f>
        <v>0</v>
      </c>
      <c r="AH92" s="506" t="s">
        <v>14</v>
      </c>
      <c r="AI92" s="441" t="s">
        <v>189</v>
      </c>
      <c r="AJ92" s="508">
        <f>'事業精算 (11)'!$J$47</f>
        <v>0</v>
      </c>
      <c r="AK92" s="506"/>
      <c r="AL92" s="441"/>
      <c r="AM92" s="509"/>
      <c r="AN92" s="510"/>
      <c r="AO92" s="502"/>
      <c r="AP92" s="509"/>
      <c r="AQ92" s="510" t="s">
        <v>14</v>
      </c>
      <c r="AR92" s="441" t="s">
        <v>195</v>
      </c>
      <c r="AS92" s="508">
        <f>'事業精算 (11)'!$J$52</f>
        <v>0</v>
      </c>
      <c r="AT92" s="502"/>
      <c r="AU92" s="511"/>
      <c r="AV92" s="512"/>
      <c r="AW92" s="502"/>
      <c r="AX92" s="502"/>
      <c r="AY92" s="502"/>
      <c r="AZ92" s="502"/>
      <c r="BA92" s="502"/>
      <c r="BB92" s="502"/>
      <c r="BD92" s="513"/>
      <c r="BE92" s="510"/>
      <c r="BF92" s="514"/>
    </row>
    <row r="93" spans="1:58" s="193" customFormat="1" ht="21" customHeight="1" hidden="1">
      <c r="A93" s="797"/>
      <c r="B93" s="809" t="s">
        <v>41</v>
      </c>
      <c r="C93" s="810"/>
      <c r="D93" s="810"/>
      <c r="E93" s="811"/>
      <c r="F93" s="515" t="s">
        <v>83</v>
      </c>
      <c r="G93" s="502"/>
      <c r="H93" s="516"/>
      <c r="J93" s="499" t="s">
        <v>15</v>
      </c>
      <c r="K93" s="517" t="s">
        <v>199</v>
      </c>
      <c r="L93" s="826">
        <f>'事業精算 (11)'!$G$19</f>
        <v>0</v>
      </c>
      <c r="M93" s="826"/>
      <c r="N93" s="827"/>
      <c r="P93" s="518">
        <f>'事業精算 (11)'!$M$28</f>
        <v>0</v>
      </c>
      <c r="Q93" s="441" t="s">
        <v>24</v>
      </c>
      <c r="R93" s="441">
        <f>'事業精算 (11)'!$O$28</f>
        <v>0</v>
      </c>
      <c r="S93" s="441" t="s">
        <v>24</v>
      </c>
      <c r="T93" s="519">
        <f>'事業精算 (11)'!$Q$28</f>
        <v>0</v>
      </c>
      <c r="U93" s="520">
        <f>'事業精算 (11)'!$M$32</f>
        <v>0</v>
      </c>
      <c r="V93" s="441" t="s">
        <v>24</v>
      </c>
      <c r="W93" s="441">
        <f>'事業精算 (11)'!$O$32</f>
        <v>0</v>
      </c>
      <c r="X93" s="502"/>
      <c r="Y93" s="441"/>
      <c r="Z93" s="520">
        <f>'事業精算 (11)'!$M$36</f>
        <v>0</v>
      </c>
      <c r="AA93" s="441" t="s">
        <v>24</v>
      </c>
      <c r="AB93" s="441">
        <f>'事業精算 (11)'!$O$36</f>
        <v>0</v>
      </c>
      <c r="AC93" s="441" t="s">
        <v>24</v>
      </c>
      <c r="AD93" s="519">
        <f>'事業精算 (11)'!$Q$36</f>
        <v>0</v>
      </c>
      <c r="AE93" s="506" t="s">
        <v>15</v>
      </c>
      <c r="AF93" s="441" t="s">
        <v>28</v>
      </c>
      <c r="AG93" s="507">
        <f>'事業精算 (11)'!$J$41</f>
        <v>0</v>
      </c>
      <c r="AH93" s="506" t="s">
        <v>15</v>
      </c>
      <c r="AI93" s="441" t="s">
        <v>193</v>
      </c>
      <c r="AJ93" s="508">
        <f>'事業精算 (11)'!$J$48</f>
        <v>0</v>
      </c>
      <c r="AK93" s="506"/>
      <c r="AL93" s="441"/>
      <c r="AM93" s="509"/>
      <c r="AN93" s="510"/>
      <c r="AO93" s="502"/>
      <c r="AP93" s="509"/>
      <c r="AQ93" s="510"/>
      <c r="AR93" s="441"/>
      <c r="AS93" s="508"/>
      <c r="AT93" s="502"/>
      <c r="AU93" s="511"/>
      <c r="AV93" s="512"/>
      <c r="AW93" s="502"/>
      <c r="AX93" s="502"/>
      <c r="AY93" s="502"/>
      <c r="AZ93" s="502"/>
      <c r="BA93" s="502"/>
      <c r="BB93" s="502"/>
      <c r="BD93" s="514">
        <f>P93*R93*T93</f>
        <v>0</v>
      </c>
      <c r="BE93" s="510">
        <f>U93*W93</f>
        <v>0</v>
      </c>
      <c r="BF93" s="514">
        <f>Z93*AB93*AD93</f>
        <v>0</v>
      </c>
    </row>
    <row r="94" spans="1:58" s="193" customFormat="1" ht="21" customHeight="1" hidden="1">
      <c r="A94" s="797"/>
      <c r="B94" s="806">
        <f>'事業精算 (11)'!$C$11</f>
        <v>0</v>
      </c>
      <c r="C94" s="807"/>
      <c r="D94" s="807"/>
      <c r="E94" s="808"/>
      <c r="F94" s="521" t="s">
        <v>84</v>
      </c>
      <c r="G94" s="502">
        <f>'事業精算 (11)'!$F$9</f>
        <v>0</v>
      </c>
      <c r="H94" s="522" t="s">
        <v>13</v>
      </c>
      <c r="J94" s="523" t="s">
        <v>20</v>
      </c>
      <c r="K94" s="524">
        <f>'事業精算 (11)'!$K$19</f>
        <v>0</v>
      </c>
      <c r="L94" s="441" t="s">
        <v>21</v>
      </c>
      <c r="M94" s="441">
        <f>'事業精算 (11)'!$M$19</f>
        <v>0</v>
      </c>
      <c r="N94" s="525" t="s">
        <v>22</v>
      </c>
      <c r="P94" s="518">
        <f>'事業精算 (11)'!$M$29</f>
        <v>0</v>
      </c>
      <c r="Q94" s="441" t="s">
        <v>24</v>
      </c>
      <c r="R94" s="441">
        <f>'事業精算 (11)'!$O$29</f>
        <v>0</v>
      </c>
      <c r="S94" s="441" t="s">
        <v>24</v>
      </c>
      <c r="T94" s="519">
        <f>'事業精算 (11)'!$Q$29</f>
        <v>0</v>
      </c>
      <c r="U94" s="520">
        <f>'事業精算 (11)'!$M$33</f>
        <v>0</v>
      </c>
      <c r="V94" s="441" t="s">
        <v>24</v>
      </c>
      <c r="W94" s="441">
        <f>'事業精算 (11)'!$O$33</f>
        <v>0</v>
      </c>
      <c r="X94" s="502"/>
      <c r="Y94" s="441"/>
      <c r="Z94" s="520">
        <f>'事業精算 (11)'!$M$37</f>
        <v>0</v>
      </c>
      <c r="AA94" s="441" t="s">
        <v>24</v>
      </c>
      <c r="AB94" s="441">
        <f>'事業精算 (11)'!$O$37</f>
        <v>0</v>
      </c>
      <c r="AC94" s="441" t="s">
        <v>24</v>
      </c>
      <c r="AD94" s="519">
        <f>'事業精算 (11)'!$Q$37</f>
        <v>0</v>
      </c>
      <c r="AE94" s="506" t="s">
        <v>16</v>
      </c>
      <c r="AF94" s="441" t="s">
        <v>104</v>
      </c>
      <c r="AG94" s="507">
        <f>'事業精算 (11)'!$J$42</f>
        <v>0</v>
      </c>
      <c r="AH94" s="506" t="s">
        <v>17</v>
      </c>
      <c r="AI94" s="441" t="s">
        <v>394</v>
      </c>
      <c r="AJ94" s="509">
        <f>'事業精算 (11)'!$J$49</f>
        <v>0</v>
      </c>
      <c r="AK94" s="506"/>
      <c r="AL94" s="441"/>
      <c r="AM94" s="509"/>
      <c r="AN94" s="510"/>
      <c r="AO94" s="502"/>
      <c r="AP94" s="509"/>
      <c r="AQ94" s="510"/>
      <c r="AR94" s="502"/>
      <c r="AS94" s="509"/>
      <c r="AT94" s="502"/>
      <c r="AU94" s="511"/>
      <c r="AV94" s="512"/>
      <c r="AW94" s="502"/>
      <c r="AX94" s="502"/>
      <c r="AY94" s="502"/>
      <c r="AZ94" s="502"/>
      <c r="BA94" s="502"/>
      <c r="BB94" s="502"/>
      <c r="BD94" s="514"/>
      <c r="BE94" s="510"/>
      <c r="BF94" s="514"/>
    </row>
    <row r="95" spans="1:58" s="193" customFormat="1" ht="21" customHeight="1" hidden="1">
      <c r="A95" s="797"/>
      <c r="B95" s="806"/>
      <c r="C95" s="807"/>
      <c r="D95" s="807"/>
      <c r="E95" s="808"/>
      <c r="F95" s="521" t="s">
        <v>85</v>
      </c>
      <c r="G95" s="502">
        <f>'事業精算 (11)'!$I$9</f>
        <v>0</v>
      </c>
      <c r="H95" s="522" t="s">
        <v>13</v>
      </c>
      <c r="J95" s="523" t="s">
        <v>20</v>
      </c>
      <c r="K95" s="524">
        <f>'事業精算 (11)'!$K$20</f>
        <v>0</v>
      </c>
      <c r="L95" s="441" t="s">
        <v>21</v>
      </c>
      <c r="M95" s="441">
        <f>'事業精算 (11)'!$M$20</f>
        <v>0</v>
      </c>
      <c r="N95" s="525" t="s">
        <v>22</v>
      </c>
      <c r="P95" s="518">
        <f>'事業精算 (11)'!$M$30</f>
        <v>0</v>
      </c>
      <c r="Q95" s="441" t="s">
        <v>24</v>
      </c>
      <c r="R95" s="441">
        <f>'事業精算 (11)'!$O$30</f>
        <v>0</v>
      </c>
      <c r="S95" s="441" t="s">
        <v>24</v>
      </c>
      <c r="T95" s="519">
        <f>'事業精算 (11)'!$Q$30</f>
        <v>0</v>
      </c>
      <c r="U95" s="520">
        <f>'事業精算 (11)'!$M$34</f>
        <v>0</v>
      </c>
      <c r="V95" s="441" t="s">
        <v>24</v>
      </c>
      <c r="W95" s="441">
        <f>'事業精算 (11)'!$O$34</f>
        <v>0</v>
      </c>
      <c r="X95" s="502"/>
      <c r="Y95" s="441"/>
      <c r="Z95" s="520">
        <f>'事業精算 (11)'!$M$38</f>
        <v>0</v>
      </c>
      <c r="AA95" s="441" t="s">
        <v>24</v>
      </c>
      <c r="AB95" s="441">
        <f>'事業精算 (11)'!$O$38</f>
        <v>0</v>
      </c>
      <c r="AC95" s="441" t="s">
        <v>24</v>
      </c>
      <c r="AD95" s="519">
        <f>'事業精算 (11)'!$Q$38</f>
        <v>0</v>
      </c>
      <c r="AE95" s="506" t="s">
        <v>18</v>
      </c>
      <c r="AF95" s="441" t="s">
        <v>72</v>
      </c>
      <c r="AG95" s="507">
        <f>'事業精算 (11)'!$J$43</f>
        <v>0</v>
      </c>
      <c r="AH95" s="506"/>
      <c r="AI95" s="441"/>
      <c r="AJ95" s="509"/>
      <c r="AK95" s="506"/>
      <c r="AL95" s="441"/>
      <c r="AM95" s="509"/>
      <c r="AN95" s="510"/>
      <c r="AO95" s="502"/>
      <c r="AP95" s="509"/>
      <c r="AQ95" s="510"/>
      <c r="AR95" s="502"/>
      <c r="AS95" s="509"/>
      <c r="AT95" s="502"/>
      <c r="AU95" s="511"/>
      <c r="AV95" s="512"/>
      <c r="AW95" s="502"/>
      <c r="AX95" s="502"/>
      <c r="AY95" s="502"/>
      <c r="AZ95" s="502"/>
      <c r="BA95" s="502"/>
      <c r="BB95" s="502"/>
      <c r="BD95" s="514">
        <f>P95*R95*T95</f>
        <v>0</v>
      </c>
      <c r="BE95" s="510">
        <f>U95*W95</f>
        <v>0</v>
      </c>
      <c r="BF95" s="514">
        <f>Z95*AB95*AD95</f>
        <v>0</v>
      </c>
    </row>
    <row r="96" spans="1:58" s="193" customFormat="1" ht="21" customHeight="1" hidden="1">
      <c r="A96" s="797"/>
      <c r="B96" s="809" t="s">
        <v>39</v>
      </c>
      <c r="C96" s="810"/>
      <c r="D96" s="810"/>
      <c r="E96" s="811"/>
      <c r="F96" s="510"/>
      <c r="G96" s="502"/>
      <c r="H96" s="516"/>
      <c r="J96" s="499" t="s">
        <v>17</v>
      </c>
      <c r="K96" s="517" t="s">
        <v>198</v>
      </c>
      <c r="L96" s="828">
        <f>'事業精算 (11)'!$G$18</f>
        <v>0</v>
      </c>
      <c r="M96" s="828"/>
      <c r="N96" s="829"/>
      <c r="P96" s="518">
        <f>'事業精算 (11)'!$M$31</f>
        <v>0</v>
      </c>
      <c r="Q96" s="441" t="s">
        <v>416</v>
      </c>
      <c r="R96" s="441">
        <f>'事業精算 (11)'!$O$31</f>
        <v>0</v>
      </c>
      <c r="S96" s="724" t="s">
        <v>415</v>
      </c>
      <c r="T96" s="725"/>
      <c r="U96" s="520">
        <f>'事業精算 (11)'!$M$35</f>
        <v>0</v>
      </c>
      <c r="V96" s="441" t="s">
        <v>416</v>
      </c>
      <c r="W96" s="441">
        <f>'事業精算 (11)'!$O$35</f>
        <v>0</v>
      </c>
      <c r="X96" s="726" t="s">
        <v>415</v>
      </c>
      <c r="Y96" s="727"/>
      <c r="Z96" s="520">
        <f>'事業精算 (11)'!$M$39</f>
        <v>0</v>
      </c>
      <c r="AA96" s="441" t="s">
        <v>416</v>
      </c>
      <c r="AB96" s="441">
        <f>'事業精算 (11)'!$O$39</f>
        <v>0</v>
      </c>
      <c r="AC96" s="724" t="s">
        <v>415</v>
      </c>
      <c r="AD96" s="725"/>
      <c r="AE96" s="506" t="s">
        <v>27</v>
      </c>
      <c r="AF96" s="441" t="s">
        <v>74</v>
      </c>
      <c r="AG96" s="507">
        <f>'事業精算 (11)'!$J$44</f>
        <v>0</v>
      </c>
      <c r="AH96" s="506"/>
      <c r="AI96" s="441"/>
      <c r="AJ96" s="509"/>
      <c r="AK96" s="506"/>
      <c r="AL96" s="441"/>
      <c r="AM96" s="509"/>
      <c r="AN96" s="510"/>
      <c r="AO96" s="502"/>
      <c r="AP96" s="509"/>
      <c r="AQ96" s="510"/>
      <c r="AR96" s="502"/>
      <c r="AS96" s="509"/>
      <c r="AT96" s="502"/>
      <c r="AU96" s="511"/>
      <c r="AV96" s="512"/>
      <c r="AW96" s="502"/>
      <c r="AX96" s="502"/>
      <c r="AY96" s="502"/>
      <c r="AZ96" s="502"/>
      <c r="BA96" s="502"/>
      <c r="BB96" s="502"/>
      <c r="BD96" s="514">
        <f>P96*R96*T96</f>
        <v>0</v>
      </c>
      <c r="BE96" s="510">
        <f>U96*W96</f>
        <v>0</v>
      </c>
      <c r="BF96" s="514">
        <f>Z96*AB96*AD96</f>
        <v>0</v>
      </c>
    </row>
    <row r="97" spans="1:58" s="193" customFormat="1" ht="21" customHeight="1" hidden="1">
      <c r="A97" s="797"/>
      <c r="B97" s="834">
        <f>'事業精算 (11)'!$C$12</f>
        <v>0</v>
      </c>
      <c r="C97" s="835"/>
      <c r="D97" s="835"/>
      <c r="E97" s="836"/>
      <c r="F97" s="510"/>
      <c r="G97" s="502"/>
      <c r="H97" s="516"/>
      <c r="J97" s="499" t="s">
        <v>19</v>
      </c>
      <c r="K97" s="500" t="s">
        <v>200</v>
      </c>
      <c r="L97" s="830">
        <f>'事業精算 (11)'!$G$21</f>
        <v>0</v>
      </c>
      <c r="M97" s="830"/>
      <c r="N97" s="831"/>
      <c r="P97" s="526"/>
      <c r="Q97" s="441"/>
      <c r="R97" s="502"/>
      <c r="S97" s="441"/>
      <c r="T97" s="509"/>
      <c r="U97" s="510"/>
      <c r="V97" s="441"/>
      <c r="W97" s="502"/>
      <c r="X97" s="502"/>
      <c r="Y97" s="502"/>
      <c r="Z97" s="510"/>
      <c r="AA97" s="441"/>
      <c r="AB97" s="502"/>
      <c r="AC97" s="441"/>
      <c r="AD97" s="509"/>
      <c r="AE97" s="506" t="s">
        <v>31</v>
      </c>
      <c r="AF97" s="527" t="s">
        <v>30</v>
      </c>
      <c r="AG97" s="507">
        <f>'事業精算 (11)'!$J$45</f>
        <v>0</v>
      </c>
      <c r="AH97" s="506"/>
      <c r="AI97" s="441"/>
      <c r="AJ97" s="509"/>
      <c r="AK97" s="506"/>
      <c r="AL97" s="500"/>
      <c r="AM97" s="528"/>
      <c r="AN97" s="529"/>
      <c r="AO97" s="530"/>
      <c r="AP97" s="528"/>
      <c r="AQ97" s="529"/>
      <c r="AR97" s="530"/>
      <c r="AS97" s="528"/>
      <c r="AT97" s="530"/>
      <c r="AU97" s="511"/>
      <c r="AV97" s="512"/>
      <c r="AW97" s="502"/>
      <c r="AX97" s="502"/>
      <c r="AY97" s="502"/>
      <c r="AZ97" s="502"/>
      <c r="BA97" s="502"/>
      <c r="BB97" s="502"/>
      <c r="BD97" s="514">
        <f>P97*R97*T97</f>
        <v>0</v>
      </c>
      <c r="BE97" s="510">
        <f>U97*W97</f>
        <v>0</v>
      </c>
      <c r="BF97" s="514">
        <f>Z97*AB97*AD97</f>
        <v>0</v>
      </c>
    </row>
    <row r="98" spans="1:58" s="193" customFormat="1" ht="21" customHeight="1" hidden="1">
      <c r="A98" s="798"/>
      <c r="B98" s="837"/>
      <c r="C98" s="838"/>
      <c r="D98" s="838"/>
      <c r="E98" s="839"/>
      <c r="F98" s="531"/>
      <c r="G98" s="532"/>
      <c r="H98" s="533"/>
      <c r="J98" s="499" t="s">
        <v>27</v>
      </c>
      <c r="K98" s="441" t="s">
        <v>201</v>
      </c>
      <c r="L98" s="832">
        <f>'事業精算 (11)'!$G$22</f>
        <v>0</v>
      </c>
      <c r="M98" s="832"/>
      <c r="N98" s="833"/>
      <c r="P98" s="534"/>
      <c r="Q98" s="535"/>
      <c r="R98" s="532"/>
      <c r="S98" s="535"/>
      <c r="T98" s="536"/>
      <c r="U98" s="531"/>
      <c r="V98" s="535"/>
      <c r="W98" s="532"/>
      <c r="X98" s="532"/>
      <c r="Y98" s="532"/>
      <c r="Z98" s="531"/>
      <c r="AA98" s="535"/>
      <c r="AB98" s="532"/>
      <c r="AC98" s="535"/>
      <c r="AD98" s="536"/>
      <c r="AE98" s="537" t="s">
        <v>70</v>
      </c>
      <c r="AF98" s="535" t="s">
        <v>73</v>
      </c>
      <c r="AG98" s="538">
        <f>'事業精算 (11)'!$J$46</f>
        <v>0</v>
      </c>
      <c r="AH98" s="537"/>
      <c r="AI98" s="535"/>
      <c r="AJ98" s="536"/>
      <c r="AK98" s="537"/>
      <c r="AL98" s="535"/>
      <c r="AM98" s="536"/>
      <c r="AN98" s="531"/>
      <c r="AO98" s="532"/>
      <c r="AP98" s="536"/>
      <c r="AQ98" s="531"/>
      <c r="AR98" s="532"/>
      <c r="AS98" s="536"/>
      <c r="AT98" s="532"/>
      <c r="AU98" s="539"/>
      <c r="AV98" s="540"/>
      <c r="AW98" s="502"/>
      <c r="AX98" s="502"/>
      <c r="AY98" s="502"/>
      <c r="AZ98" s="502"/>
      <c r="BA98" s="502"/>
      <c r="BB98" s="502"/>
      <c r="BD98" s="541">
        <f>P98*R98*T98</f>
        <v>0</v>
      </c>
      <c r="BE98" s="531">
        <f>U98*W98</f>
        <v>0</v>
      </c>
      <c r="BF98" s="541">
        <f>Z98*AB98*AD98</f>
        <v>0</v>
      </c>
    </row>
    <row r="99" spans="1:58" s="193" customFormat="1" ht="21" customHeight="1" hidden="1">
      <c r="A99" s="578">
        <v>12</v>
      </c>
      <c r="B99" s="840">
        <f>'事業精算 (12)'!$C$6</f>
        <v>0</v>
      </c>
      <c r="C99" s="841"/>
      <c r="D99" s="841"/>
      <c r="E99" s="842"/>
      <c r="F99" s="483">
        <f>'事業精算 (12)'!$F$8</f>
        <v>0</v>
      </c>
      <c r="G99" s="484">
        <f>SUM(G102:G103)</f>
        <v>0</v>
      </c>
      <c r="H99" s="485">
        <f>SUM(F99:G99)</f>
        <v>0</v>
      </c>
      <c r="J99" s="486"/>
      <c r="K99" s="822">
        <f>L100+L101+L104+L105+L106</f>
        <v>0</v>
      </c>
      <c r="L99" s="822"/>
      <c r="M99" s="822"/>
      <c r="N99" s="823"/>
      <c r="P99" s="737">
        <f>'事業精算 (12)'!$E$28</f>
        <v>0</v>
      </c>
      <c r="Q99" s="729"/>
      <c r="R99" s="729"/>
      <c r="S99" s="729"/>
      <c r="T99" s="730"/>
      <c r="U99" s="738">
        <f>'事業精算 (12)'!$H$35</f>
        <v>0</v>
      </c>
      <c r="V99" s="739"/>
      <c r="W99" s="739"/>
      <c r="X99" s="739"/>
      <c r="Y99" s="740"/>
      <c r="Z99" s="728">
        <f>'事業精算 (12)'!$H$39</f>
        <v>0</v>
      </c>
      <c r="AA99" s="729"/>
      <c r="AB99" s="729"/>
      <c r="AC99" s="729"/>
      <c r="AD99" s="730"/>
      <c r="AE99" s="728">
        <f>SUM(AG100:AG106)</f>
        <v>0</v>
      </c>
      <c r="AF99" s="729"/>
      <c r="AG99" s="730"/>
      <c r="AH99" s="728">
        <f>SUM(AJ100:AJ102)</f>
        <v>0</v>
      </c>
      <c r="AI99" s="729"/>
      <c r="AJ99" s="730"/>
      <c r="AK99" s="728">
        <f>'事業精算 (12)'!$E$50</f>
        <v>0</v>
      </c>
      <c r="AL99" s="729"/>
      <c r="AM99" s="730"/>
      <c r="AN99" s="888">
        <f>'事業精算 (12)'!$E$51</f>
        <v>0</v>
      </c>
      <c r="AO99" s="889"/>
      <c r="AP99" s="890"/>
      <c r="AQ99" s="738">
        <f>SUM(AS100:AS101)</f>
        <v>0</v>
      </c>
      <c r="AR99" s="739"/>
      <c r="AS99" s="740"/>
      <c r="AT99" s="487">
        <f>'事業精算 (12)'!$E$54</f>
        <v>0</v>
      </c>
      <c r="AU99" s="488">
        <f>SUM(P99:AT99)</f>
        <v>0</v>
      </c>
      <c r="AV99" s="489">
        <f>K99-AU99</f>
        <v>0</v>
      </c>
      <c r="AW99" s="490"/>
      <c r="AX99">
        <f>IF(A100=0,0,1)</f>
        <v>0</v>
      </c>
      <c r="AY99" s="490"/>
      <c r="AZ99" s="490"/>
      <c r="BA99" s="490"/>
      <c r="BB99" s="490"/>
      <c r="BD99" s="491" t="s">
        <v>2</v>
      </c>
      <c r="BE99" s="492" t="s">
        <v>3</v>
      </c>
      <c r="BF99" s="491" t="s">
        <v>4</v>
      </c>
    </row>
    <row r="100" spans="1:58" s="193" customFormat="1" ht="21" customHeight="1" hidden="1">
      <c r="A100" s="797">
        <f>'事業精算 (12)'!$C$13</f>
        <v>0</v>
      </c>
      <c r="B100" s="493">
        <f>'事業精算 (12)'!$J$6</f>
        <v>0</v>
      </c>
      <c r="C100" s="494" t="s">
        <v>105</v>
      </c>
      <c r="D100" s="494">
        <f>'事業精算 (12)'!$L$6</f>
        <v>0</v>
      </c>
      <c r="E100" s="495" t="s">
        <v>26</v>
      </c>
      <c r="F100" s="496" t="s">
        <v>13</v>
      </c>
      <c r="G100" s="497" t="s">
        <v>13</v>
      </c>
      <c r="H100" s="498" t="s">
        <v>13</v>
      </c>
      <c r="J100" s="499" t="s">
        <v>14</v>
      </c>
      <c r="K100" s="500" t="s">
        <v>196</v>
      </c>
      <c r="L100" s="824">
        <f>'事業精算 (12)'!$G$17</f>
        <v>0</v>
      </c>
      <c r="M100" s="824"/>
      <c r="N100" s="825"/>
      <c r="P100" s="501" t="s">
        <v>25</v>
      </c>
      <c r="Q100" s="502"/>
      <c r="R100" s="503" t="s">
        <v>13</v>
      </c>
      <c r="S100" s="502"/>
      <c r="T100" s="504" t="s">
        <v>26</v>
      </c>
      <c r="U100" s="505" t="s">
        <v>25</v>
      </c>
      <c r="V100" s="502"/>
      <c r="W100" s="503" t="s">
        <v>13</v>
      </c>
      <c r="X100" s="503"/>
      <c r="Y100" s="503"/>
      <c r="Z100" s="505" t="s">
        <v>25</v>
      </c>
      <c r="AA100" s="502"/>
      <c r="AB100" s="503" t="s">
        <v>13</v>
      </c>
      <c r="AC100" s="502"/>
      <c r="AD100" s="504" t="s">
        <v>26</v>
      </c>
      <c r="AE100" s="506" t="s">
        <v>14</v>
      </c>
      <c r="AF100" s="441" t="s">
        <v>29</v>
      </c>
      <c r="AG100" s="507">
        <f>'事業精算 (12)'!$J$40</f>
        <v>0</v>
      </c>
      <c r="AH100" s="506" t="s">
        <v>14</v>
      </c>
      <c r="AI100" s="441" t="s">
        <v>189</v>
      </c>
      <c r="AJ100" s="508">
        <f>'事業精算 (12)'!$J$47</f>
        <v>0</v>
      </c>
      <c r="AK100" s="506"/>
      <c r="AL100" s="441"/>
      <c r="AM100" s="509"/>
      <c r="AN100" s="510"/>
      <c r="AO100" s="502"/>
      <c r="AP100" s="509"/>
      <c r="AQ100" s="510" t="s">
        <v>14</v>
      </c>
      <c r="AR100" s="441" t="s">
        <v>195</v>
      </c>
      <c r="AS100" s="508">
        <f>'事業精算 (12)'!$J$52</f>
        <v>0</v>
      </c>
      <c r="AT100" s="502"/>
      <c r="AU100" s="511"/>
      <c r="AV100" s="512"/>
      <c r="AW100" s="502"/>
      <c r="AX100" s="502"/>
      <c r="AY100" s="502"/>
      <c r="AZ100" s="502"/>
      <c r="BA100" s="502"/>
      <c r="BB100" s="502"/>
      <c r="BD100" s="513"/>
      <c r="BE100" s="510"/>
      <c r="BF100" s="514"/>
    </row>
    <row r="101" spans="1:58" s="193" customFormat="1" ht="21" customHeight="1" hidden="1">
      <c r="A101" s="797"/>
      <c r="B101" s="809" t="s">
        <v>41</v>
      </c>
      <c r="C101" s="810"/>
      <c r="D101" s="810"/>
      <c r="E101" s="811"/>
      <c r="F101" s="515" t="s">
        <v>83</v>
      </c>
      <c r="G101" s="502"/>
      <c r="H101" s="516"/>
      <c r="J101" s="499" t="s">
        <v>15</v>
      </c>
      <c r="K101" s="517" t="s">
        <v>199</v>
      </c>
      <c r="L101" s="826">
        <f>'事業精算 (12)'!$G$19</f>
        <v>0</v>
      </c>
      <c r="M101" s="826"/>
      <c r="N101" s="827"/>
      <c r="P101" s="518">
        <f>'事業精算 (12)'!$M$28</f>
        <v>0</v>
      </c>
      <c r="Q101" s="441" t="s">
        <v>24</v>
      </c>
      <c r="R101" s="441">
        <f>'事業精算 (12)'!$O$28</f>
        <v>0</v>
      </c>
      <c r="S101" s="441" t="s">
        <v>24</v>
      </c>
      <c r="T101" s="519">
        <f>'事業精算 (12)'!$Q$28</f>
        <v>0</v>
      </c>
      <c r="U101" s="520">
        <f>'事業精算 (12)'!$M$32</f>
        <v>0</v>
      </c>
      <c r="V101" s="441" t="s">
        <v>24</v>
      </c>
      <c r="W101" s="441">
        <f>'事業精算 (12)'!$O$32</f>
        <v>0</v>
      </c>
      <c r="X101" s="502"/>
      <c r="Y101" s="441"/>
      <c r="Z101" s="520">
        <f>'事業精算 (12)'!$M$36</f>
        <v>0</v>
      </c>
      <c r="AA101" s="441" t="s">
        <v>24</v>
      </c>
      <c r="AB101" s="441">
        <f>'事業精算 (12)'!$O$36</f>
        <v>0</v>
      </c>
      <c r="AC101" s="441" t="s">
        <v>24</v>
      </c>
      <c r="AD101" s="519">
        <f>'事業精算 (12)'!$Q$36</f>
        <v>0</v>
      </c>
      <c r="AE101" s="506" t="s">
        <v>15</v>
      </c>
      <c r="AF101" s="441" t="s">
        <v>28</v>
      </c>
      <c r="AG101" s="507">
        <f>'事業精算 (12)'!$J$41</f>
        <v>0</v>
      </c>
      <c r="AH101" s="506" t="s">
        <v>15</v>
      </c>
      <c r="AI101" s="441" t="s">
        <v>193</v>
      </c>
      <c r="AJ101" s="508">
        <f>'事業精算 (12)'!$J$48</f>
        <v>0</v>
      </c>
      <c r="AK101" s="506"/>
      <c r="AL101" s="441"/>
      <c r="AM101" s="509"/>
      <c r="AN101" s="510"/>
      <c r="AO101" s="502"/>
      <c r="AP101" s="509"/>
      <c r="AQ101" s="510"/>
      <c r="AR101" s="441"/>
      <c r="AS101" s="508"/>
      <c r="AT101" s="502"/>
      <c r="AU101" s="511"/>
      <c r="AV101" s="512"/>
      <c r="AW101" s="502"/>
      <c r="AX101" s="502"/>
      <c r="AY101" s="502"/>
      <c r="AZ101" s="502"/>
      <c r="BA101" s="502"/>
      <c r="BB101" s="502"/>
      <c r="BD101" s="514">
        <f>P101*R101*T101</f>
        <v>0</v>
      </c>
      <c r="BE101" s="510">
        <f>U101*W101</f>
        <v>0</v>
      </c>
      <c r="BF101" s="514">
        <f>Z101*AB101*AD101</f>
        <v>0</v>
      </c>
    </row>
    <row r="102" spans="1:58" s="193" customFormat="1" ht="21" customHeight="1" hidden="1">
      <c r="A102" s="797"/>
      <c r="B102" s="806">
        <f>'事業精算 (12)'!$C$11</f>
        <v>0</v>
      </c>
      <c r="C102" s="807"/>
      <c r="D102" s="807"/>
      <c r="E102" s="808"/>
      <c r="F102" s="521" t="s">
        <v>84</v>
      </c>
      <c r="G102" s="502">
        <f>'事業精算 (12)'!$F$9</f>
        <v>0</v>
      </c>
      <c r="H102" s="522" t="s">
        <v>13</v>
      </c>
      <c r="J102" s="523" t="s">
        <v>20</v>
      </c>
      <c r="K102" s="524">
        <f>'事業精算 (12)'!$K$19</f>
        <v>0</v>
      </c>
      <c r="L102" s="441" t="s">
        <v>21</v>
      </c>
      <c r="M102" s="441">
        <f>'事業精算 (12)'!$M$19</f>
        <v>0</v>
      </c>
      <c r="N102" s="525" t="s">
        <v>22</v>
      </c>
      <c r="P102" s="518">
        <f>'事業精算 (12)'!$M$29</f>
        <v>0</v>
      </c>
      <c r="Q102" s="441" t="s">
        <v>24</v>
      </c>
      <c r="R102" s="441">
        <f>'事業精算 (12)'!$O$29</f>
        <v>0</v>
      </c>
      <c r="S102" s="441" t="s">
        <v>24</v>
      </c>
      <c r="T102" s="519">
        <f>'事業精算 (12)'!$Q$29</f>
        <v>0</v>
      </c>
      <c r="U102" s="520">
        <f>'事業精算 (12)'!$M$33</f>
        <v>0</v>
      </c>
      <c r="V102" s="441" t="s">
        <v>24</v>
      </c>
      <c r="W102" s="441">
        <f>'事業精算 (12)'!$O$33</f>
        <v>0</v>
      </c>
      <c r="X102" s="502"/>
      <c r="Y102" s="441"/>
      <c r="Z102" s="520">
        <f>'事業精算 (12)'!$M$37</f>
        <v>0</v>
      </c>
      <c r="AA102" s="441" t="s">
        <v>24</v>
      </c>
      <c r="AB102" s="441">
        <f>'事業精算 (12)'!$O$37</f>
        <v>0</v>
      </c>
      <c r="AC102" s="441" t="s">
        <v>24</v>
      </c>
      <c r="AD102" s="519">
        <f>'事業精算 (12)'!$Q$37</f>
        <v>0</v>
      </c>
      <c r="AE102" s="506" t="s">
        <v>16</v>
      </c>
      <c r="AF102" s="441" t="s">
        <v>104</v>
      </c>
      <c r="AG102" s="507">
        <f>'事業精算 (12)'!$J$42</f>
        <v>0</v>
      </c>
      <c r="AH102" s="506" t="s">
        <v>17</v>
      </c>
      <c r="AI102" s="441" t="s">
        <v>394</v>
      </c>
      <c r="AJ102" s="509">
        <f>'事業精算 (12)'!$J$49</f>
        <v>0</v>
      </c>
      <c r="AK102" s="506"/>
      <c r="AL102" s="441"/>
      <c r="AM102" s="509"/>
      <c r="AN102" s="510"/>
      <c r="AO102" s="502"/>
      <c r="AP102" s="509"/>
      <c r="AQ102" s="510"/>
      <c r="AR102" s="502"/>
      <c r="AS102" s="509"/>
      <c r="AT102" s="502"/>
      <c r="AU102" s="511"/>
      <c r="AV102" s="512"/>
      <c r="AW102" s="502"/>
      <c r="AX102" s="502"/>
      <c r="AY102" s="502"/>
      <c r="AZ102" s="502"/>
      <c r="BA102" s="502"/>
      <c r="BB102" s="502"/>
      <c r="BD102" s="514"/>
      <c r="BE102" s="510"/>
      <c r="BF102" s="514"/>
    </row>
    <row r="103" spans="1:58" s="193" customFormat="1" ht="21" customHeight="1" hidden="1">
      <c r="A103" s="797"/>
      <c r="B103" s="806"/>
      <c r="C103" s="807"/>
      <c r="D103" s="807"/>
      <c r="E103" s="808"/>
      <c r="F103" s="521" t="s">
        <v>85</v>
      </c>
      <c r="G103" s="502">
        <f>'事業精算 (12)'!$I$9</f>
        <v>0</v>
      </c>
      <c r="H103" s="522" t="s">
        <v>13</v>
      </c>
      <c r="J103" s="523" t="s">
        <v>20</v>
      </c>
      <c r="K103" s="524">
        <f>'事業精算 (12)'!$K$20</f>
        <v>0</v>
      </c>
      <c r="L103" s="441" t="s">
        <v>21</v>
      </c>
      <c r="M103" s="441">
        <f>'事業精算 (12)'!$M$20</f>
        <v>0</v>
      </c>
      <c r="N103" s="525" t="s">
        <v>22</v>
      </c>
      <c r="P103" s="518">
        <f>'事業精算 (12)'!$M$30</f>
        <v>0</v>
      </c>
      <c r="Q103" s="441" t="s">
        <v>24</v>
      </c>
      <c r="R103" s="441">
        <f>'事業精算 (12)'!$O$30</f>
        <v>0</v>
      </c>
      <c r="S103" s="441" t="s">
        <v>24</v>
      </c>
      <c r="T103" s="519">
        <f>'事業精算 (12)'!$Q$30</f>
        <v>0</v>
      </c>
      <c r="U103" s="520">
        <f>'事業精算 (12)'!$M$34</f>
        <v>0</v>
      </c>
      <c r="V103" s="441" t="s">
        <v>24</v>
      </c>
      <c r="W103" s="441">
        <f>'事業精算 (12)'!$O$34</f>
        <v>0</v>
      </c>
      <c r="X103" s="502"/>
      <c r="Y103" s="441"/>
      <c r="Z103" s="520">
        <f>'事業精算 (12)'!$M$38</f>
        <v>0</v>
      </c>
      <c r="AA103" s="441" t="s">
        <v>24</v>
      </c>
      <c r="AB103" s="441">
        <f>'事業精算 (12)'!$O$38</f>
        <v>0</v>
      </c>
      <c r="AC103" s="441" t="s">
        <v>24</v>
      </c>
      <c r="AD103" s="519">
        <f>'事業精算 (12)'!$Q$38</f>
        <v>0</v>
      </c>
      <c r="AE103" s="506" t="s">
        <v>18</v>
      </c>
      <c r="AF103" s="441" t="s">
        <v>72</v>
      </c>
      <c r="AG103" s="507">
        <f>'事業精算 (12)'!$J$43</f>
        <v>0</v>
      </c>
      <c r="AH103" s="506"/>
      <c r="AI103" s="441"/>
      <c r="AJ103" s="509"/>
      <c r="AK103" s="506"/>
      <c r="AL103" s="441"/>
      <c r="AM103" s="509"/>
      <c r="AN103" s="510"/>
      <c r="AO103" s="502"/>
      <c r="AP103" s="509"/>
      <c r="AQ103" s="510"/>
      <c r="AR103" s="502"/>
      <c r="AS103" s="509"/>
      <c r="AT103" s="502"/>
      <c r="AU103" s="511"/>
      <c r="AV103" s="512"/>
      <c r="AW103" s="502"/>
      <c r="AX103" s="502"/>
      <c r="AY103" s="502"/>
      <c r="AZ103" s="502"/>
      <c r="BA103" s="502"/>
      <c r="BB103" s="502"/>
      <c r="BD103" s="514">
        <f>P103*R103*T103</f>
        <v>0</v>
      </c>
      <c r="BE103" s="510">
        <f>U103*W103</f>
        <v>0</v>
      </c>
      <c r="BF103" s="514">
        <f>Z103*AB103*AD103</f>
        <v>0</v>
      </c>
    </row>
    <row r="104" spans="1:58" s="193" customFormat="1" ht="21" customHeight="1" hidden="1">
      <c r="A104" s="797"/>
      <c r="B104" s="809" t="s">
        <v>39</v>
      </c>
      <c r="C104" s="810"/>
      <c r="D104" s="810"/>
      <c r="E104" s="811"/>
      <c r="F104" s="510"/>
      <c r="G104" s="502"/>
      <c r="H104" s="516"/>
      <c r="J104" s="499" t="s">
        <v>17</v>
      </c>
      <c r="K104" s="517" t="s">
        <v>198</v>
      </c>
      <c r="L104" s="828">
        <f>'事業精算 (12)'!$G$18</f>
        <v>0</v>
      </c>
      <c r="M104" s="828"/>
      <c r="N104" s="829"/>
      <c r="P104" s="518">
        <f>'事業精算 (12)'!$M$31</f>
        <v>0</v>
      </c>
      <c r="Q104" s="441" t="s">
        <v>416</v>
      </c>
      <c r="R104" s="441">
        <f>'事業精算 (12)'!$O$31</f>
        <v>0</v>
      </c>
      <c r="S104" s="724" t="s">
        <v>415</v>
      </c>
      <c r="T104" s="725"/>
      <c r="U104" s="520">
        <f>'事業精算 (12)'!$M$35</f>
        <v>0</v>
      </c>
      <c r="V104" s="441" t="s">
        <v>416</v>
      </c>
      <c r="W104" s="441">
        <f>'事業精算 (12)'!$O$35</f>
        <v>0</v>
      </c>
      <c r="X104" s="726" t="s">
        <v>415</v>
      </c>
      <c r="Y104" s="727"/>
      <c r="Z104" s="520">
        <f>'事業精算 (12)'!$M$39</f>
        <v>0</v>
      </c>
      <c r="AA104" s="441" t="s">
        <v>416</v>
      </c>
      <c r="AB104" s="441">
        <f>'事業精算 (12)'!$O$39</f>
        <v>0</v>
      </c>
      <c r="AC104" s="724" t="s">
        <v>415</v>
      </c>
      <c r="AD104" s="725"/>
      <c r="AE104" s="506" t="s">
        <v>27</v>
      </c>
      <c r="AF104" s="441" t="s">
        <v>74</v>
      </c>
      <c r="AG104" s="507">
        <f>'事業精算 (12)'!$J$44</f>
        <v>0</v>
      </c>
      <c r="AH104" s="506"/>
      <c r="AI104" s="441"/>
      <c r="AJ104" s="509"/>
      <c r="AK104" s="506"/>
      <c r="AL104" s="441"/>
      <c r="AM104" s="509"/>
      <c r="AN104" s="510"/>
      <c r="AO104" s="502"/>
      <c r="AP104" s="509"/>
      <c r="AQ104" s="510"/>
      <c r="AR104" s="502"/>
      <c r="AS104" s="509"/>
      <c r="AT104" s="502"/>
      <c r="AU104" s="511"/>
      <c r="AV104" s="512"/>
      <c r="AW104" s="502"/>
      <c r="AX104" s="502"/>
      <c r="AY104" s="502"/>
      <c r="AZ104" s="502"/>
      <c r="BA104" s="502"/>
      <c r="BB104" s="502"/>
      <c r="BD104" s="514">
        <f>P104*R104*T104</f>
        <v>0</v>
      </c>
      <c r="BE104" s="510">
        <f>U104*W104</f>
        <v>0</v>
      </c>
      <c r="BF104" s="514">
        <f>Z104*AB104*AD104</f>
        <v>0</v>
      </c>
    </row>
    <row r="105" spans="1:58" s="193" customFormat="1" ht="21" customHeight="1" hidden="1">
      <c r="A105" s="797"/>
      <c r="B105" s="834">
        <f>'事業精算 (12)'!$C$12</f>
        <v>0</v>
      </c>
      <c r="C105" s="835"/>
      <c r="D105" s="835"/>
      <c r="E105" s="836"/>
      <c r="F105" s="510"/>
      <c r="G105" s="502"/>
      <c r="H105" s="516"/>
      <c r="J105" s="499" t="s">
        <v>19</v>
      </c>
      <c r="K105" s="500" t="s">
        <v>200</v>
      </c>
      <c r="L105" s="830">
        <f>'事業精算 (12)'!$G$21</f>
        <v>0</v>
      </c>
      <c r="M105" s="830"/>
      <c r="N105" s="831"/>
      <c r="P105" s="526"/>
      <c r="Q105" s="441"/>
      <c r="R105" s="502"/>
      <c r="S105" s="441"/>
      <c r="T105" s="509"/>
      <c r="U105" s="510"/>
      <c r="V105" s="441"/>
      <c r="W105" s="502"/>
      <c r="X105" s="502"/>
      <c r="Y105" s="502"/>
      <c r="Z105" s="510"/>
      <c r="AA105" s="441"/>
      <c r="AB105" s="502"/>
      <c r="AC105" s="441"/>
      <c r="AD105" s="509"/>
      <c r="AE105" s="506" t="s">
        <v>31</v>
      </c>
      <c r="AF105" s="527" t="s">
        <v>30</v>
      </c>
      <c r="AG105" s="507">
        <f>'事業精算 (12)'!$J$45</f>
        <v>0</v>
      </c>
      <c r="AH105" s="506"/>
      <c r="AI105" s="441"/>
      <c r="AJ105" s="509"/>
      <c r="AK105" s="506"/>
      <c r="AL105" s="500"/>
      <c r="AM105" s="528"/>
      <c r="AN105" s="529"/>
      <c r="AO105" s="530"/>
      <c r="AP105" s="528"/>
      <c r="AQ105" s="529"/>
      <c r="AR105" s="530"/>
      <c r="AS105" s="528"/>
      <c r="AT105" s="530"/>
      <c r="AU105" s="511"/>
      <c r="AV105" s="512"/>
      <c r="AW105" s="502"/>
      <c r="AX105" s="502"/>
      <c r="AY105" s="502"/>
      <c r="AZ105" s="502"/>
      <c r="BA105" s="502"/>
      <c r="BB105" s="502"/>
      <c r="BD105" s="514">
        <f>P105*R105*T105</f>
        <v>0</v>
      </c>
      <c r="BE105" s="510">
        <f>U105*W105</f>
        <v>0</v>
      </c>
      <c r="BF105" s="514">
        <f>Z105*AB105*AD105</f>
        <v>0</v>
      </c>
    </row>
    <row r="106" spans="1:58" s="193" customFormat="1" ht="21" customHeight="1" hidden="1" thickBot="1">
      <c r="A106" s="798"/>
      <c r="B106" s="837"/>
      <c r="C106" s="838"/>
      <c r="D106" s="838"/>
      <c r="E106" s="839"/>
      <c r="F106" s="531"/>
      <c r="G106" s="532"/>
      <c r="H106" s="533"/>
      <c r="J106" s="499" t="s">
        <v>27</v>
      </c>
      <c r="K106" s="441" t="s">
        <v>201</v>
      </c>
      <c r="L106" s="832">
        <f>'事業精算 (12)'!$G$22</f>
        <v>0</v>
      </c>
      <c r="M106" s="832"/>
      <c r="N106" s="833"/>
      <c r="P106" s="534"/>
      <c r="Q106" s="535"/>
      <c r="R106" s="532"/>
      <c r="S106" s="535"/>
      <c r="T106" s="536"/>
      <c r="U106" s="531"/>
      <c r="V106" s="535"/>
      <c r="W106" s="532"/>
      <c r="X106" s="532"/>
      <c r="Y106" s="532"/>
      <c r="Z106" s="531"/>
      <c r="AA106" s="535"/>
      <c r="AB106" s="532"/>
      <c r="AC106" s="535"/>
      <c r="AD106" s="536"/>
      <c r="AE106" s="537" t="s">
        <v>70</v>
      </c>
      <c r="AF106" s="535" t="s">
        <v>73</v>
      </c>
      <c r="AG106" s="538">
        <f>'事業精算 (12)'!$J$46</f>
        <v>0</v>
      </c>
      <c r="AH106" s="537"/>
      <c r="AI106" s="535"/>
      <c r="AJ106" s="536"/>
      <c r="AK106" s="537"/>
      <c r="AL106" s="535"/>
      <c r="AM106" s="536"/>
      <c r="AN106" s="531"/>
      <c r="AO106" s="532"/>
      <c r="AP106" s="536"/>
      <c r="AQ106" s="531"/>
      <c r="AR106" s="532"/>
      <c r="AS106" s="536"/>
      <c r="AT106" s="532"/>
      <c r="AU106" s="539"/>
      <c r="AV106" s="540"/>
      <c r="AW106" s="502"/>
      <c r="AX106" s="502"/>
      <c r="AY106" s="502"/>
      <c r="AZ106" s="502"/>
      <c r="BA106" s="502"/>
      <c r="BB106" s="502"/>
      <c r="BD106" s="541">
        <f>P106*R106*T106</f>
        <v>0</v>
      </c>
      <c r="BE106" s="531">
        <f>U106*W106</f>
        <v>0</v>
      </c>
      <c r="BF106" s="541">
        <f>Z106*AB106*AD106</f>
        <v>0</v>
      </c>
    </row>
    <row r="107" spans="1:58" s="553" customFormat="1" ht="21" customHeight="1" hidden="1">
      <c r="A107" s="546" t="s">
        <v>7</v>
      </c>
      <c r="B107" s="547">
        <f>SUM(B100,B92,B84,B76)</f>
        <v>0</v>
      </c>
      <c r="C107" s="548" t="s">
        <v>340</v>
      </c>
      <c r="D107" s="548">
        <f>SUM(D100,D92,D76,D84)</f>
        <v>0</v>
      </c>
      <c r="E107" s="549" t="s">
        <v>341</v>
      </c>
      <c r="F107" s="550">
        <f>F75+F83+F91+F99</f>
        <v>0</v>
      </c>
      <c r="G107" s="551">
        <f>G75+G83+G91+G99</f>
        <v>0</v>
      </c>
      <c r="H107" s="552">
        <f>H75+H83+H91+H99</f>
        <v>0</v>
      </c>
      <c r="J107" s="843">
        <f>K75+K83+K91+K99</f>
        <v>0</v>
      </c>
      <c r="K107" s="844"/>
      <c r="L107" s="844"/>
      <c r="M107" s="844"/>
      <c r="N107" s="845"/>
      <c r="P107" s="741">
        <f>P75+P83+P91+P99</f>
        <v>0</v>
      </c>
      <c r="Q107" s="735"/>
      <c r="R107" s="735"/>
      <c r="S107" s="735"/>
      <c r="T107" s="736"/>
      <c r="U107" s="731">
        <f>U75+U83+U91+U99</f>
        <v>0</v>
      </c>
      <c r="V107" s="732"/>
      <c r="W107" s="732"/>
      <c r="X107" s="732"/>
      <c r="Y107" s="733"/>
      <c r="Z107" s="734">
        <f>Z75+Z83+Z91+Z99</f>
        <v>0</v>
      </c>
      <c r="AA107" s="735"/>
      <c r="AB107" s="735"/>
      <c r="AC107" s="735"/>
      <c r="AD107" s="736"/>
      <c r="AE107" s="734">
        <f>AE75+AE83+AE91+AE99</f>
        <v>0</v>
      </c>
      <c r="AF107" s="735"/>
      <c r="AG107" s="736"/>
      <c r="AH107" s="734">
        <f>AH75+AH83+AH91+AH99</f>
        <v>0</v>
      </c>
      <c r="AI107" s="735"/>
      <c r="AJ107" s="736"/>
      <c r="AK107" s="734">
        <f>AK75+AK83+AK91+AK99</f>
        <v>0</v>
      </c>
      <c r="AL107" s="735"/>
      <c r="AM107" s="736"/>
      <c r="AN107" s="734">
        <f>AN75+AN83+AN91+AN99</f>
        <v>0</v>
      </c>
      <c r="AO107" s="735"/>
      <c r="AP107" s="736"/>
      <c r="AQ107" s="734">
        <f>AQ75+AQ83+AQ91+AQ99</f>
        <v>0</v>
      </c>
      <c r="AR107" s="735"/>
      <c r="AS107" s="736"/>
      <c r="AT107" s="551">
        <f>SUM(AT99,AT91,AT83,AT75)</f>
        <v>0</v>
      </c>
      <c r="AU107" s="554">
        <f>AU75+AU83+AU91+AU99</f>
        <v>0</v>
      </c>
      <c r="AV107" s="555">
        <f>AV75+AV83+AV91+AV99</f>
        <v>0</v>
      </c>
      <c r="AW107" s="556"/>
      <c r="AX107" s="556"/>
      <c r="AY107" s="556"/>
      <c r="AZ107" s="556"/>
      <c r="BA107" s="556"/>
      <c r="BB107" s="556"/>
      <c r="BD107" s="557"/>
      <c r="BE107" s="558"/>
      <c r="BF107" s="557"/>
    </row>
    <row r="108" spans="1:58" s="553" customFormat="1" ht="21" customHeight="1" hidden="1" thickBot="1">
      <c r="A108" s="559" t="s">
        <v>48</v>
      </c>
      <c r="B108" s="560">
        <f>B107+B74</f>
        <v>0</v>
      </c>
      <c r="C108" s="561" t="s">
        <v>340</v>
      </c>
      <c r="D108" s="561">
        <f>D107+D74</f>
        <v>0</v>
      </c>
      <c r="E108" s="562" t="s">
        <v>341</v>
      </c>
      <c r="F108" s="563">
        <f>F74+F107</f>
        <v>0</v>
      </c>
      <c r="G108" s="564">
        <f>G74+G107</f>
        <v>0</v>
      </c>
      <c r="H108" s="565">
        <f>H74+H107</f>
        <v>0</v>
      </c>
      <c r="J108" s="812">
        <f>J74+J107</f>
        <v>0</v>
      </c>
      <c r="K108" s="813">
        <f>K74+K107</f>
        <v>0</v>
      </c>
      <c r="L108" s="813">
        <f>L74+L107</f>
        <v>0</v>
      </c>
      <c r="M108" s="813">
        <f>M74+M107</f>
        <v>0</v>
      </c>
      <c r="N108" s="814">
        <f>N74+N107</f>
        <v>0</v>
      </c>
      <c r="P108" s="815">
        <f aca="true" t="shared" si="5" ref="P108:AV108">P74+P107</f>
        <v>0</v>
      </c>
      <c r="Q108" s="816">
        <f t="shared" si="5"/>
        <v>0</v>
      </c>
      <c r="R108" s="816">
        <f t="shared" si="5"/>
        <v>0</v>
      </c>
      <c r="S108" s="816">
        <f t="shared" si="5"/>
        <v>0</v>
      </c>
      <c r="T108" s="817">
        <f t="shared" si="5"/>
        <v>0</v>
      </c>
      <c r="U108" s="819">
        <f t="shared" si="5"/>
        <v>0</v>
      </c>
      <c r="V108" s="820"/>
      <c r="W108" s="820"/>
      <c r="X108" s="820"/>
      <c r="Y108" s="821"/>
      <c r="Z108" s="818">
        <f t="shared" si="5"/>
        <v>0</v>
      </c>
      <c r="AA108" s="816">
        <f t="shared" si="5"/>
        <v>0</v>
      </c>
      <c r="AB108" s="816">
        <f t="shared" si="5"/>
        <v>0</v>
      </c>
      <c r="AC108" s="816">
        <f t="shared" si="5"/>
        <v>0</v>
      </c>
      <c r="AD108" s="817">
        <f t="shared" si="5"/>
        <v>0</v>
      </c>
      <c r="AE108" s="818">
        <f t="shared" si="5"/>
        <v>0</v>
      </c>
      <c r="AF108" s="816">
        <f t="shared" si="5"/>
        <v>0</v>
      </c>
      <c r="AG108" s="817">
        <f t="shared" si="5"/>
        <v>0</v>
      </c>
      <c r="AH108" s="818">
        <f t="shared" si="5"/>
        <v>0</v>
      </c>
      <c r="AI108" s="816">
        <f t="shared" si="5"/>
        <v>0</v>
      </c>
      <c r="AJ108" s="817">
        <f t="shared" si="5"/>
        <v>0</v>
      </c>
      <c r="AK108" s="818">
        <f t="shared" si="5"/>
        <v>0</v>
      </c>
      <c r="AL108" s="816">
        <f t="shared" si="5"/>
        <v>0</v>
      </c>
      <c r="AM108" s="817">
        <f t="shared" si="5"/>
        <v>0</v>
      </c>
      <c r="AN108" s="818">
        <f aca="true" t="shared" si="6" ref="AN108:AS108">AN74+AN107</f>
        <v>0</v>
      </c>
      <c r="AO108" s="816">
        <f t="shared" si="6"/>
        <v>0</v>
      </c>
      <c r="AP108" s="817">
        <f t="shared" si="6"/>
        <v>0</v>
      </c>
      <c r="AQ108" s="818">
        <f t="shared" si="6"/>
        <v>0</v>
      </c>
      <c r="AR108" s="816">
        <f t="shared" si="6"/>
        <v>0</v>
      </c>
      <c r="AS108" s="817">
        <f t="shared" si="6"/>
        <v>0</v>
      </c>
      <c r="AT108" s="566">
        <f>AT107+AT74</f>
        <v>0</v>
      </c>
      <c r="AU108" s="567">
        <f t="shared" si="5"/>
        <v>0</v>
      </c>
      <c r="AV108" s="568">
        <f t="shared" si="5"/>
        <v>0</v>
      </c>
      <c r="AW108" s="556"/>
      <c r="AX108" s="556"/>
      <c r="AY108" s="556"/>
      <c r="AZ108" s="556"/>
      <c r="BA108" s="556"/>
      <c r="BB108" s="556"/>
      <c r="BD108" s="557"/>
      <c r="BE108" s="558"/>
      <c r="BF108" s="557"/>
    </row>
    <row r="109" spans="1:58" s="193" customFormat="1" ht="21" customHeight="1" hidden="1">
      <c r="A109" s="578">
        <v>13</v>
      </c>
      <c r="B109" s="840">
        <f>'事業精算 (13)'!$C$6</f>
        <v>0</v>
      </c>
      <c r="C109" s="841"/>
      <c r="D109" s="841"/>
      <c r="E109" s="842"/>
      <c r="F109" s="483">
        <f>'事業精算 (13)'!$F$8</f>
        <v>0</v>
      </c>
      <c r="G109" s="484">
        <f>SUM(G112:G113)</f>
        <v>0</v>
      </c>
      <c r="H109" s="485">
        <f>SUM(F109:G109)</f>
        <v>0</v>
      </c>
      <c r="J109" s="486"/>
      <c r="K109" s="822">
        <f>L110+L111+L114+L115+L116</f>
        <v>0</v>
      </c>
      <c r="L109" s="822"/>
      <c r="M109" s="822"/>
      <c r="N109" s="823"/>
      <c r="P109" s="737">
        <f>'事業精算 (13)'!$E$28</f>
        <v>0</v>
      </c>
      <c r="Q109" s="729"/>
      <c r="R109" s="729"/>
      <c r="S109" s="729"/>
      <c r="T109" s="730"/>
      <c r="U109" s="738">
        <f>'事業精算 (13)'!$H$35</f>
        <v>0</v>
      </c>
      <c r="V109" s="739"/>
      <c r="W109" s="739"/>
      <c r="X109" s="739"/>
      <c r="Y109" s="740"/>
      <c r="Z109" s="728">
        <f>'事業精算 (13)'!$H$39</f>
        <v>0</v>
      </c>
      <c r="AA109" s="729"/>
      <c r="AB109" s="729"/>
      <c r="AC109" s="729"/>
      <c r="AD109" s="730"/>
      <c r="AE109" s="728">
        <f>SUM(AG110:AG116)</f>
        <v>0</v>
      </c>
      <c r="AF109" s="729"/>
      <c r="AG109" s="730"/>
      <c r="AH109" s="728">
        <f>SUM(AJ110:AJ112)</f>
        <v>0</v>
      </c>
      <c r="AI109" s="729"/>
      <c r="AJ109" s="730"/>
      <c r="AK109" s="728">
        <f>'事業精算 (13)'!$E$50</f>
        <v>0</v>
      </c>
      <c r="AL109" s="729"/>
      <c r="AM109" s="730"/>
      <c r="AN109" s="888">
        <f>'事業精算 (13)'!$E$51</f>
        <v>0</v>
      </c>
      <c r="AO109" s="889"/>
      <c r="AP109" s="890"/>
      <c r="AQ109" s="738">
        <f>SUM(AS110:AS111)</f>
        <v>0</v>
      </c>
      <c r="AR109" s="739"/>
      <c r="AS109" s="740"/>
      <c r="AT109" s="487">
        <f>'事業精算 (13)'!$E$54</f>
        <v>0</v>
      </c>
      <c r="AU109" s="488">
        <f>SUM(P109:AT109)</f>
        <v>0</v>
      </c>
      <c r="AV109" s="489">
        <f>K109-AU109</f>
        <v>0</v>
      </c>
      <c r="AW109" s="490"/>
      <c r="AX109">
        <f>IF(A110=0,0,1)</f>
        <v>0</v>
      </c>
      <c r="AY109" s="490"/>
      <c r="AZ109" s="490"/>
      <c r="BA109" s="490"/>
      <c r="BB109" s="490"/>
      <c r="BD109" s="491" t="s">
        <v>2</v>
      </c>
      <c r="BE109" s="492" t="s">
        <v>3</v>
      </c>
      <c r="BF109" s="491" t="s">
        <v>4</v>
      </c>
    </row>
    <row r="110" spans="1:58" s="193" customFormat="1" ht="21" customHeight="1" hidden="1">
      <c r="A110" s="797">
        <f>'事業精算 (13)'!$C$13</f>
        <v>0</v>
      </c>
      <c r="B110" s="493">
        <f>'事業精算 (13)'!$J$6</f>
        <v>0</v>
      </c>
      <c r="C110" s="494" t="s">
        <v>105</v>
      </c>
      <c r="D110" s="494">
        <f>'事業精算 (13)'!$L$6</f>
        <v>0</v>
      </c>
      <c r="E110" s="495" t="s">
        <v>26</v>
      </c>
      <c r="F110" s="496" t="s">
        <v>13</v>
      </c>
      <c r="G110" s="497" t="s">
        <v>13</v>
      </c>
      <c r="H110" s="498" t="s">
        <v>13</v>
      </c>
      <c r="J110" s="499" t="s">
        <v>14</v>
      </c>
      <c r="K110" s="500" t="s">
        <v>196</v>
      </c>
      <c r="L110" s="824">
        <f>'事業精算 (13)'!$G$17</f>
        <v>0</v>
      </c>
      <c r="M110" s="824"/>
      <c r="N110" s="825"/>
      <c r="P110" s="501" t="s">
        <v>25</v>
      </c>
      <c r="Q110" s="502"/>
      <c r="R110" s="503" t="s">
        <v>13</v>
      </c>
      <c r="S110" s="502"/>
      <c r="T110" s="504" t="s">
        <v>26</v>
      </c>
      <c r="U110" s="505" t="s">
        <v>25</v>
      </c>
      <c r="V110" s="502"/>
      <c r="W110" s="503" t="s">
        <v>13</v>
      </c>
      <c r="X110" s="503"/>
      <c r="Y110" s="503"/>
      <c r="Z110" s="505" t="s">
        <v>25</v>
      </c>
      <c r="AA110" s="502"/>
      <c r="AB110" s="503" t="s">
        <v>13</v>
      </c>
      <c r="AC110" s="502"/>
      <c r="AD110" s="504" t="s">
        <v>26</v>
      </c>
      <c r="AE110" s="506" t="s">
        <v>14</v>
      </c>
      <c r="AF110" s="441" t="s">
        <v>29</v>
      </c>
      <c r="AG110" s="507">
        <f>'事業精算 (13)'!$J$40</f>
        <v>0</v>
      </c>
      <c r="AH110" s="506" t="s">
        <v>14</v>
      </c>
      <c r="AI110" s="441" t="s">
        <v>189</v>
      </c>
      <c r="AJ110" s="508">
        <f>'事業精算 (13)'!$J$47</f>
        <v>0</v>
      </c>
      <c r="AK110" s="506"/>
      <c r="AL110" s="441"/>
      <c r="AM110" s="509"/>
      <c r="AN110" s="510"/>
      <c r="AO110" s="502"/>
      <c r="AP110" s="509"/>
      <c r="AQ110" s="510" t="s">
        <v>14</v>
      </c>
      <c r="AR110" s="441" t="s">
        <v>195</v>
      </c>
      <c r="AS110" s="508">
        <f>'事業精算 (13)'!$J$52</f>
        <v>0</v>
      </c>
      <c r="AT110" s="502"/>
      <c r="AU110" s="511"/>
      <c r="AV110" s="512"/>
      <c r="AW110" s="502"/>
      <c r="AX110" s="502"/>
      <c r="AY110" s="502"/>
      <c r="AZ110" s="502"/>
      <c r="BA110" s="502"/>
      <c r="BB110" s="502"/>
      <c r="BD110" s="513"/>
      <c r="BE110" s="510"/>
      <c r="BF110" s="514"/>
    </row>
    <row r="111" spans="1:58" s="193" customFormat="1" ht="21" customHeight="1" hidden="1">
      <c r="A111" s="797"/>
      <c r="B111" s="809" t="s">
        <v>41</v>
      </c>
      <c r="C111" s="810"/>
      <c r="D111" s="810"/>
      <c r="E111" s="811"/>
      <c r="F111" s="515" t="s">
        <v>83</v>
      </c>
      <c r="G111" s="502"/>
      <c r="H111" s="516"/>
      <c r="J111" s="499" t="s">
        <v>15</v>
      </c>
      <c r="K111" s="517" t="s">
        <v>199</v>
      </c>
      <c r="L111" s="826">
        <f>'事業精算 (13)'!$G$19</f>
        <v>0</v>
      </c>
      <c r="M111" s="826"/>
      <c r="N111" s="827"/>
      <c r="P111" s="518">
        <f>'事業精算 (13)'!$M$28</f>
        <v>0</v>
      </c>
      <c r="Q111" s="441" t="s">
        <v>24</v>
      </c>
      <c r="R111" s="441">
        <f>'事業精算 (13)'!$O$28</f>
        <v>0</v>
      </c>
      <c r="S111" s="441" t="s">
        <v>24</v>
      </c>
      <c r="T111" s="519">
        <f>'事業精算 (13)'!$Q$28</f>
        <v>0</v>
      </c>
      <c r="U111" s="520">
        <f>'事業精算 (13)'!$M$32</f>
        <v>0</v>
      </c>
      <c r="V111" s="441" t="s">
        <v>24</v>
      </c>
      <c r="W111" s="441">
        <f>'事業精算 (13)'!$O$32</f>
        <v>0</v>
      </c>
      <c r="X111" s="502"/>
      <c r="Y111" s="441"/>
      <c r="Z111" s="520">
        <f>'事業精算 (13)'!$M$36</f>
        <v>0</v>
      </c>
      <c r="AA111" s="441" t="s">
        <v>24</v>
      </c>
      <c r="AB111" s="441">
        <f>'事業精算 (13)'!$O$36</f>
        <v>0</v>
      </c>
      <c r="AC111" s="441" t="s">
        <v>24</v>
      </c>
      <c r="AD111" s="519">
        <f>'事業精算 (13)'!$Q$36</f>
        <v>0</v>
      </c>
      <c r="AE111" s="506" t="s">
        <v>15</v>
      </c>
      <c r="AF111" s="441" t="s">
        <v>28</v>
      </c>
      <c r="AG111" s="507">
        <f>'事業精算 (13)'!$J$41</f>
        <v>0</v>
      </c>
      <c r="AH111" s="506" t="s">
        <v>15</v>
      </c>
      <c r="AI111" s="441" t="s">
        <v>193</v>
      </c>
      <c r="AJ111" s="508">
        <f>'事業精算 (13)'!$J$48</f>
        <v>0</v>
      </c>
      <c r="AK111" s="506"/>
      <c r="AL111" s="441"/>
      <c r="AM111" s="509"/>
      <c r="AN111" s="510"/>
      <c r="AO111" s="502"/>
      <c r="AP111" s="509"/>
      <c r="AQ111" s="510"/>
      <c r="AR111" s="441"/>
      <c r="AS111" s="508"/>
      <c r="AT111" s="502"/>
      <c r="AU111" s="511"/>
      <c r="AV111" s="512"/>
      <c r="AW111" s="502"/>
      <c r="AX111" s="502"/>
      <c r="AY111" s="502"/>
      <c r="AZ111" s="502"/>
      <c r="BA111" s="502"/>
      <c r="BB111" s="502"/>
      <c r="BD111" s="514">
        <f>P111*R111*T111</f>
        <v>0</v>
      </c>
      <c r="BE111" s="510">
        <f>U111*W111</f>
        <v>0</v>
      </c>
      <c r="BF111" s="514">
        <f>Z111*AB111*AD111</f>
        <v>0</v>
      </c>
    </row>
    <row r="112" spans="1:58" s="193" customFormat="1" ht="21" customHeight="1" hidden="1">
      <c r="A112" s="797"/>
      <c r="B112" s="806">
        <f>'事業精算 (13)'!$C$11</f>
        <v>0</v>
      </c>
      <c r="C112" s="807"/>
      <c r="D112" s="807"/>
      <c r="E112" s="808"/>
      <c r="F112" s="521" t="s">
        <v>84</v>
      </c>
      <c r="G112" s="502">
        <f>'事業精算 (13)'!$F$9</f>
        <v>0</v>
      </c>
      <c r="H112" s="522" t="s">
        <v>13</v>
      </c>
      <c r="J112" s="523" t="s">
        <v>20</v>
      </c>
      <c r="K112" s="524">
        <f>'事業精算 (13)'!$K$19</f>
        <v>0</v>
      </c>
      <c r="L112" s="441" t="s">
        <v>21</v>
      </c>
      <c r="M112" s="441">
        <f>'事業精算 (13)'!$M$19</f>
        <v>0</v>
      </c>
      <c r="N112" s="525" t="s">
        <v>22</v>
      </c>
      <c r="P112" s="518">
        <f>'事業精算 (13)'!$M$29</f>
        <v>0</v>
      </c>
      <c r="Q112" s="441" t="s">
        <v>24</v>
      </c>
      <c r="R112" s="441">
        <f>'事業精算 (13)'!$O$29</f>
        <v>0</v>
      </c>
      <c r="S112" s="441" t="s">
        <v>24</v>
      </c>
      <c r="T112" s="519">
        <f>'事業精算 (13)'!$Q$29</f>
        <v>0</v>
      </c>
      <c r="U112" s="520">
        <f>'事業精算 (13)'!$M$33</f>
        <v>0</v>
      </c>
      <c r="V112" s="441" t="s">
        <v>24</v>
      </c>
      <c r="W112" s="441">
        <f>'事業精算 (13)'!$O$33</f>
        <v>0</v>
      </c>
      <c r="X112" s="502"/>
      <c r="Y112" s="441"/>
      <c r="Z112" s="520">
        <f>'事業精算 (13)'!$M$37</f>
        <v>0</v>
      </c>
      <c r="AA112" s="441" t="s">
        <v>24</v>
      </c>
      <c r="AB112" s="441">
        <f>'事業精算 (13)'!$O$37</f>
        <v>0</v>
      </c>
      <c r="AC112" s="441" t="s">
        <v>24</v>
      </c>
      <c r="AD112" s="519">
        <f>'事業精算 (13)'!$Q$37</f>
        <v>0</v>
      </c>
      <c r="AE112" s="506" t="s">
        <v>16</v>
      </c>
      <c r="AF112" s="441" t="s">
        <v>104</v>
      </c>
      <c r="AG112" s="507">
        <f>'事業精算 (13)'!$J$42</f>
        <v>0</v>
      </c>
      <c r="AH112" s="506" t="s">
        <v>17</v>
      </c>
      <c r="AI112" s="441" t="s">
        <v>394</v>
      </c>
      <c r="AJ112" s="509">
        <f>'事業精算 (13)'!$J$49</f>
        <v>0</v>
      </c>
      <c r="AK112" s="506"/>
      <c r="AL112" s="441"/>
      <c r="AM112" s="509"/>
      <c r="AN112" s="510"/>
      <c r="AO112" s="502"/>
      <c r="AP112" s="509"/>
      <c r="AQ112" s="510"/>
      <c r="AR112" s="502"/>
      <c r="AS112" s="509"/>
      <c r="AT112" s="502"/>
      <c r="AU112" s="511"/>
      <c r="AV112" s="512"/>
      <c r="AW112" s="502"/>
      <c r="AX112" s="502"/>
      <c r="AY112" s="502"/>
      <c r="AZ112" s="502"/>
      <c r="BA112" s="502"/>
      <c r="BB112" s="502"/>
      <c r="BD112" s="514"/>
      <c r="BE112" s="510"/>
      <c r="BF112" s="514"/>
    </row>
    <row r="113" spans="1:58" s="193" customFormat="1" ht="21" customHeight="1" hidden="1">
      <c r="A113" s="797"/>
      <c r="B113" s="806"/>
      <c r="C113" s="807"/>
      <c r="D113" s="807"/>
      <c r="E113" s="808"/>
      <c r="F113" s="521" t="s">
        <v>85</v>
      </c>
      <c r="G113" s="502">
        <f>'事業精算 (13)'!$I$9</f>
        <v>0</v>
      </c>
      <c r="H113" s="522" t="s">
        <v>13</v>
      </c>
      <c r="J113" s="523" t="s">
        <v>20</v>
      </c>
      <c r="K113" s="524">
        <f>'事業精算 (13)'!$K$20</f>
        <v>0</v>
      </c>
      <c r="L113" s="441" t="s">
        <v>21</v>
      </c>
      <c r="M113" s="441">
        <f>'事業精算 (13)'!$M$20</f>
        <v>0</v>
      </c>
      <c r="N113" s="525" t="s">
        <v>22</v>
      </c>
      <c r="P113" s="518">
        <f>'事業精算 (13)'!$M$30</f>
        <v>0</v>
      </c>
      <c r="Q113" s="441" t="s">
        <v>24</v>
      </c>
      <c r="R113" s="441">
        <f>'事業精算 (13)'!$O$30</f>
        <v>0</v>
      </c>
      <c r="S113" s="441" t="s">
        <v>24</v>
      </c>
      <c r="T113" s="519">
        <f>'事業精算 (13)'!$Q$30</f>
        <v>0</v>
      </c>
      <c r="U113" s="520">
        <f>'事業精算 (13)'!$M$34</f>
        <v>0</v>
      </c>
      <c r="V113" s="441" t="s">
        <v>24</v>
      </c>
      <c r="W113" s="441">
        <f>'事業精算 (13)'!$O$34</f>
        <v>0</v>
      </c>
      <c r="X113" s="502"/>
      <c r="Y113" s="441"/>
      <c r="Z113" s="520">
        <f>'事業精算 (13)'!$M$38</f>
        <v>0</v>
      </c>
      <c r="AA113" s="441" t="s">
        <v>24</v>
      </c>
      <c r="AB113" s="441">
        <f>'事業精算 (13)'!$O$38</f>
        <v>0</v>
      </c>
      <c r="AC113" s="441" t="s">
        <v>24</v>
      </c>
      <c r="AD113" s="519">
        <f>'事業精算 (13)'!$Q$38</f>
        <v>0</v>
      </c>
      <c r="AE113" s="506" t="s">
        <v>18</v>
      </c>
      <c r="AF113" s="441" t="s">
        <v>72</v>
      </c>
      <c r="AG113" s="507">
        <f>'事業精算 (13)'!$J$43</f>
        <v>0</v>
      </c>
      <c r="AH113" s="506"/>
      <c r="AI113" s="441"/>
      <c r="AJ113" s="509"/>
      <c r="AK113" s="506"/>
      <c r="AL113" s="441"/>
      <c r="AM113" s="509"/>
      <c r="AN113" s="510"/>
      <c r="AO113" s="502"/>
      <c r="AP113" s="509"/>
      <c r="AQ113" s="510"/>
      <c r="AR113" s="502"/>
      <c r="AS113" s="509"/>
      <c r="AT113" s="502"/>
      <c r="AU113" s="511"/>
      <c r="AV113" s="512"/>
      <c r="AW113" s="502"/>
      <c r="AX113" s="502"/>
      <c r="AY113" s="502"/>
      <c r="AZ113" s="502"/>
      <c r="BA113" s="502"/>
      <c r="BB113" s="502"/>
      <c r="BD113" s="514">
        <f>P113*R113*T113</f>
        <v>0</v>
      </c>
      <c r="BE113" s="510">
        <f>U113*W113</f>
        <v>0</v>
      </c>
      <c r="BF113" s="514">
        <f>Z113*AB113*AD113</f>
        <v>0</v>
      </c>
    </row>
    <row r="114" spans="1:58" s="193" customFormat="1" ht="21" customHeight="1" hidden="1">
      <c r="A114" s="797"/>
      <c r="B114" s="809" t="s">
        <v>39</v>
      </c>
      <c r="C114" s="810"/>
      <c r="D114" s="810"/>
      <c r="E114" s="811"/>
      <c r="F114" s="510"/>
      <c r="G114" s="502"/>
      <c r="H114" s="516"/>
      <c r="J114" s="499" t="s">
        <v>17</v>
      </c>
      <c r="K114" s="517" t="s">
        <v>198</v>
      </c>
      <c r="L114" s="828">
        <f>'事業精算 (13)'!$G$18</f>
        <v>0</v>
      </c>
      <c r="M114" s="828"/>
      <c r="N114" s="829"/>
      <c r="P114" s="518">
        <f>'事業精算 (13)'!$M$31</f>
        <v>0</v>
      </c>
      <c r="Q114" s="441" t="s">
        <v>416</v>
      </c>
      <c r="R114" s="441">
        <f>'事業精算 (13)'!$O$31</f>
        <v>0</v>
      </c>
      <c r="S114" s="724" t="s">
        <v>415</v>
      </c>
      <c r="T114" s="725"/>
      <c r="U114" s="520">
        <f>'事業精算 (13)'!$M$35</f>
        <v>0</v>
      </c>
      <c r="V114" s="441" t="s">
        <v>416</v>
      </c>
      <c r="W114" s="441">
        <f>'事業精算 (13)'!$O$35</f>
        <v>0</v>
      </c>
      <c r="X114" s="726" t="s">
        <v>415</v>
      </c>
      <c r="Y114" s="727"/>
      <c r="Z114" s="520">
        <f>'事業精算 (13)'!$M$39</f>
        <v>0</v>
      </c>
      <c r="AA114" s="441" t="s">
        <v>416</v>
      </c>
      <c r="AB114" s="441">
        <f>'事業精算 (13)'!$O$39</f>
        <v>0</v>
      </c>
      <c r="AC114" s="724" t="s">
        <v>415</v>
      </c>
      <c r="AD114" s="725"/>
      <c r="AE114" s="506" t="s">
        <v>27</v>
      </c>
      <c r="AF114" s="441" t="s">
        <v>74</v>
      </c>
      <c r="AG114" s="507">
        <f>'事業精算 (13)'!$J$44</f>
        <v>0</v>
      </c>
      <c r="AH114" s="506"/>
      <c r="AI114" s="441"/>
      <c r="AJ114" s="509"/>
      <c r="AK114" s="506"/>
      <c r="AL114" s="441"/>
      <c r="AM114" s="509"/>
      <c r="AN114" s="510"/>
      <c r="AO114" s="502"/>
      <c r="AP114" s="509"/>
      <c r="AQ114" s="510"/>
      <c r="AR114" s="502"/>
      <c r="AS114" s="509"/>
      <c r="AT114" s="502"/>
      <c r="AU114" s="511"/>
      <c r="AV114" s="512"/>
      <c r="AW114" s="502"/>
      <c r="AX114" s="502"/>
      <c r="AY114" s="502"/>
      <c r="AZ114" s="502"/>
      <c r="BA114" s="502"/>
      <c r="BB114" s="502"/>
      <c r="BD114" s="514">
        <f>P114*R114*T114</f>
        <v>0</v>
      </c>
      <c r="BE114" s="510">
        <f>U114*W114</f>
        <v>0</v>
      </c>
      <c r="BF114" s="514">
        <f>Z114*AB114*AD114</f>
        <v>0</v>
      </c>
    </row>
    <row r="115" spans="1:58" s="193" customFormat="1" ht="21" customHeight="1" hidden="1">
      <c r="A115" s="797"/>
      <c r="B115" s="834">
        <f>'事業精算 (13)'!$C$12</f>
        <v>0</v>
      </c>
      <c r="C115" s="835"/>
      <c r="D115" s="835"/>
      <c r="E115" s="836"/>
      <c r="F115" s="510"/>
      <c r="G115" s="502"/>
      <c r="H115" s="516"/>
      <c r="J115" s="499" t="s">
        <v>19</v>
      </c>
      <c r="K115" s="500" t="s">
        <v>200</v>
      </c>
      <c r="L115" s="830">
        <f>'事業精算 (13)'!$G$21</f>
        <v>0</v>
      </c>
      <c r="M115" s="830"/>
      <c r="N115" s="831"/>
      <c r="P115" s="526"/>
      <c r="Q115" s="441"/>
      <c r="R115" s="502"/>
      <c r="S115" s="441"/>
      <c r="T115" s="509"/>
      <c r="U115" s="510"/>
      <c r="V115" s="441"/>
      <c r="W115" s="502"/>
      <c r="X115" s="502"/>
      <c r="Y115" s="502"/>
      <c r="Z115" s="510"/>
      <c r="AA115" s="441"/>
      <c r="AB115" s="502"/>
      <c r="AC115" s="441"/>
      <c r="AD115" s="509"/>
      <c r="AE115" s="506" t="s">
        <v>31</v>
      </c>
      <c r="AF115" s="527" t="s">
        <v>30</v>
      </c>
      <c r="AG115" s="507">
        <f>'事業精算 (13)'!$J$45</f>
        <v>0</v>
      </c>
      <c r="AH115" s="506"/>
      <c r="AI115" s="441"/>
      <c r="AJ115" s="509"/>
      <c r="AK115" s="506"/>
      <c r="AL115" s="500"/>
      <c r="AM115" s="528"/>
      <c r="AN115" s="529"/>
      <c r="AO115" s="530"/>
      <c r="AP115" s="528"/>
      <c r="AQ115" s="529"/>
      <c r="AR115" s="530"/>
      <c r="AS115" s="528"/>
      <c r="AT115" s="530"/>
      <c r="AU115" s="511"/>
      <c r="AV115" s="512"/>
      <c r="AW115" s="502"/>
      <c r="AX115" s="502"/>
      <c r="AY115" s="502"/>
      <c r="AZ115" s="502"/>
      <c r="BA115" s="502"/>
      <c r="BB115" s="502"/>
      <c r="BD115" s="514">
        <f>P115*R115*T115</f>
        <v>0</v>
      </c>
      <c r="BE115" s="510">
        <f>U115*W115</f>
        <v>0</v>
      </c>
      <c r="BF115" s="514">
        <f>Z115*AB115*AD115</f>
        <v>0</v>
      </c>
    </row>
    <row r="116" spans="1:58" s="193" customFormat="1" ht="21" customHeight="1" hidden="1">
      <c r="A116" s="798"/>
      <c r="B116" s="837"/>
      <c r="C116" s="838"/>
      <c r="D116" s="838"/>
      <c r="E116" s="839"/>
      <c r="F116" s="531"/>
      <c r="G116" s="532"/>
      <c r="H116" s="533"/>
      <c r="J116" s="499" t="s">
        <v>27</v>
      </c>
      <c r="K116" s="441" t="s">
        <v>201</v>
      </c>
      <c r="L116" s="832">
        <f>'事業精算 (13)'!$G$22</f>
        <v>0</v>
      </c>
      <c r="M116" s="832"/>
      <c r="N116" s="833"/>
      <c r="P116" s="534"/>
      <c r="Q116" s="535"/>
      <c r="R116" s="532"/>
      <c r="S116" s="535"/>
      <c r="T116" s="536"/>
      <c r="U116" s="531"/>
      <c r="V116" s="535"/>
      <c r="W116" s="532"/>
      <c r="X116" s="532"/>
      <c r="Y116" s="532"/>
      <c r="Z116" s="531"/>
      <c r="AA116" s="535"/>
      <c r="AB116" s="532"/>
      <c r="AC116" s="535"/>
      <c r="AD116" s="536"/>
      <c r="AE116" s="537" t="s">
        <v>70</v>
      </c>
      <c r="AF116" s="535" t="s">
        <v>73</v>
      </c>
      <c r="AG116" s="538">
        <f>'事業精算 (13)'!$J$46</f>
        <v>0</v>
      </c>
      <c r="AH116" s="537"/>
      <c r="AI116" s="535"/>
      <c r="AJ116" s="536"/>
      <c r="AK116" s="537"/>
      <c r="AL116" s="535"/>
      <c r="AM116" s="536"/>
      <c r="AN116" s="531"/>
      <c r="AO116" s="532"/>
      <c r="AP116" s="536"/>
      <c r="AQ116" s="531"/>
      <c r="AR116" s="532"/>
      <c r="AS116" s="536"/>
      <c r="AT116" s="532"/>
      <c r="AU116" s="539"/>
      <c r="AV116" s="540"/>
      <c r="AW116" s="502"/>
      <c r="AX116" s="502"/>
      <c r="AY116" s="502"/>
      <c r="AZ116" s="502"/>
      <c r="BA116" s="502"/>
      <c r="BB116" s="502"/>
      <c r="BD116" s="541">
        <f>P116*R116*T116</f>
        <v>0</v>
      </c>
      <c r="BE116" s="531">
        <f>U116*W116</f>
        <v>0</v>
      </c>
      <c r="BF116" s="541">
        <f>Z116*AB116*AD116</f>
        <v>0</v>
      </c>
    </row>
    <row r="117" spans="1:58" s="193" customFormat="1" ht="21" customHeight="1" hidden="1">
      <c r="A117" s="578">
        <v>14</v>
      </c>
      <c r="B117" s="840">
        <f>'事業精算 (14)'!$C$6</f>
        <v>0</v>
      </c>
      <c r="C117" s="841"/>
      <c r="D117" s="841"/>
      <c r="E117" s="842"/>
      <c r="F117" s="483">
        <f>'事業精算 (14)'!$F$8</f>
        <v>0</v>
      </c>
      <c r="G117" s="484">
        <f>SUM(G120:G121)</f>
        <v>0</v>
      </c>
      <c r="H117" s="485">
        <f>SUM(F117:G117)</f>
        <v>0</v>
      </c>
      <c r="J117" s="486"/>
      <c r="K117" s="822">
        <f>L118+L119+L122+L123+L124</f>
        <v>0</v>
      </c>
      <c r="L117" s="822"/>
      <c r="M117" s="822"/>
      <c r="N117" s="823"/>
      <c r="P117" s="737">
        <f>'事業精算 (14)'!$E$28</f>
        <v>0</v>
      </c>
      <c r="Q117" s="729"/>
      <c r="R117" s="729"/>
      <c r="S117" s="729"/>
      <c r="T117" s="730"/>
      <c r="U117" s="738">
        <f>'事業精算 (14)'!$H$35</f>
        <v>0</v>
      </c>
      <c r="V117" s="739"/>
      <c r="W117" s="739"/>
      <c r="X117" s="739"/>
      <c r="Y117" s="740"/>
      <c r="Z117" s="728">
        <f>'事業精算 (14)'!$H$39</f>
        <v>0</v>
      </c>
      <c r="AA117" s="729"/>
      <c r="AB117" s="729"/>
      <c r="AC117" s="729"/>
      <c r="AD117" s="730"/>
      <c r="AE117" s="728">
        <f>SUM(AG118:AG124)</f>
        <v>0</v>
      </c>
      <c r="AF117" s="729"/>
      <c r="AG117" s="730"/>
      <c r="AH117" s="728">
        <f>SUM(AJ118:AJ120)</f>
        <v>0</v>
      </c>
      <c r="AI117" s="729"/>
      <c r="AJ117" s="730"/>
      <c r="AK117" s="728">
        <f>'事業精算 (14)'!$E$50</f>
        <v>0</v>
      </c>
      <c r="AL117" s="729"/>
      <c r="AM117" s="730"/>
      <c r="AN117" s="888">
        <f>'事業精算 (14)'!$E$51</f>
        <v>0</v>
      </c>
      <c r="AO117" s="889"/>
      <c r="AP117" s="890"/>
      <c r="AQ117" s="738">
        <f>SUM(AS118:AS119)</f>
        <v>0</v>
      </c>
      <c r="AR117" s="739"/>
      <c r="AS117" s="740"/>
      <c r="AT117" s="487">
        <f>'事業精算 (14)'!$E$54</f>
        <v>0</v>
      </c>
      <c r="AU117" s="488">
        <f>SUM(P117:AT117)</f>
        <v>0</v>
      </c>
      <c r="AV117" s="489">
        <f>K117-AU117</f>
        <v>0</v>
      </c>
      <c r="AW117" s="490"/>
      <c r="AX117">
        <f>IF(A118=0,0,1)</f>
        <v>0</v>
      </c>
      <c r="AY117" s="490"/>
      <c r="AZ117" s="490"/>
      <c r="BA117" s="490"/>
      <c r="BB117" s="490"/>
      <c r="BD117" s="491" t="s">
        <v>2</v>
      </c>
      <c r="BE117" s="492" t="s">
        <v>3</v>
      </c>
      <c r="BF117" s="491" t="s">
        <v>4</v>
      </c>
    </row>
    <row r="118" spans="1:58" s="193" customFormat="1" ht="21" customHeight="1" hidden="1">
      <c r="A118" s="797">
        <f>'事業精算 (14)'!$C$13</f>
        <v>0</v>
      </c>
      <c r="B118" s="493">
        <f>'事業精算 (14)'!$J$6</f>
        <v>0</v>
      </c>
      <c r="C118" s="494" t="s">
        <v>105</v>
      </c>
      <c r="D118" s="494">
        <f>'事業精算 (14)'!$L$6</f>
        <v>0</v>
      </c>
      <c r="E118" s="495" t="s">
        <v>26</v>
      </c>
      <c r="F118" s="496" t="s">
        <v>13</v>
      </c>
      <c r="G118" s="497" t="s">
        <v>13</v>
      </c>
      <c r="H118" s="498" t="s">
        <v>13</v>
      </c>
      <c r="J118" s="499" t="s">
        <v>14</v>
      </c>
      <c r="K118" s="500" t="s">
        <v>196</v>
      </c>
      <c r="L118" s="824">
        <f>'事業精算 (14)'!$G$17</f>
        <v>0</v>
      </c>
      <c r="M118" s="824"/>
      <c r="N118" s="825"/>
      <c r="P118" s="501" t="s">
        <v>25</v>
      </c>
      <c r="Q118" s="502"/>
      <c r="R118" s="503" t="s">
        <v>13</v>
      </c>
      <c r="S118" s="502"/>
      <c r="T118" s="504" t="s">
        <v>26</v>
      </c>
      <c r="U118" s="505" t="s">
        <v>25</v>
      </c>
      <c r="V118" s="502"/>
      <c r="W118" s="503" t="s">
        <v>13</v>
      </c>
      <c r="X118" s="503"/>
      <c r="Y118" s="503"/>
      <c r="Z118" s="505" t="s">
        <v>25</v>
      </c>
      <c r="AA118" s="502"/>
      <c r="AB118" s="503" t="s">
        <v>13</v>
      </c>
      <c r="AC118" s="502"/>
      <c r="AD118" s="504" t="s">
        <v>26</v>
      </c>
      <c r="AE118" s="506" t="s">
        <v>14</v>
      </c>
      <c r="AF118" s="441" t="s">
        <v>29</v>
      </c>
      <c r="AG118" s="507">
        <f>'事業精算 (14)'!$J$40</f>
        <v>0</v>
      </c>
      <c r="AH118" s="506" t="s">
        <v>14</v>
      </c>
      <c r="AI118" s="441" t="s">
        <v>189</v>
      </c>
      <c r="AJ118" s="508">
        <f>'事業精算 (14)'!$J$47</f>
        <v>0</v>
      </c>
      <c r="AK118" s="506"/>
      <c r="AL118" s="441"/>
      <c r="AM118" s="509"/>
      <c r="AN118" s="510"/>
      <c r="AO118" s="502"/>
      <c r="AP118" s="509"/>
      <c r="AQ118" s="510" t="s">
        <v>14</v>
      </c>
      <c r="AR118" s="441" t="s">
        <v>195</v>
      </c>
      <c r="AS118" s="508">
        <f>'事業精算 (14)'!$J$52</f>
        <v>0</v>
      </c>
      <c r="AT118" s="502"/>
      <c r="AU118" s="511"/>
      <c r="AV118" s="512"/>
      <c r="AW118" s="502"/>
      <c r="AX118" s="502"/>
      <c r="AY118" s="502"/>
      <c r="AZ118" s="502"/>
      <c r="BA118" s="502"/>
      <c r="BB118" s="502"/>
      <c r="BD118" s="513"/>
      <c r="BE118" s="510"/>
      <c r="BF118" s="514"/>
    </row>
    <row r="119" spans="1:58" s="193" customFormat="1" ht="21" customHeight="1" hidden="1">
      <c r="A119" s="797"/>
      <c r="B119" s="809" t="s">
        <v>41</v>
      </c>
      <c r="C119" s="810"/>
      <c r="D119" s="810"/>
      <c r="E119" s="811"/>
      <c r="F119" s="515" t="s">
        <v>83</v>
      </c>
      <c r="G119" s="502"/>
      <c r="H119" s="516"/>
      <c r="J119" s="499" t="s">
        <v>15</v>
      </c>
      <c r="K119" s="517" t="s">
        <v>199</v>
      </c>
      <c r="L119" s="826">
        <f>'事業精算 (14)'!$G$19</f>
        <v>0</v>
      </c>
      <c r="M119" s="826"/>
      <c r="N119" s="827"/>
      <c r="P119" s="518">
        <f>'事業精算 (14)'!$M$28</f>
        <v>0</v>
      </c>
      <c r="Q119" s="441" t="s">
        <v>24</v>
      </c>
      <c r="R119" s="441">
        <f>'事業精算 (14)'!$O$28</f>
        <v>0</v>
      </c>
      <c r="S119" s="441" t="s">
        <v>24</v>
      </c>
      <c r="T119" s="519">
        <f>'事業精算 (14)'!$Q$28</f>
        <v>0</v>
      </c>
      <c r="U119" s="520">
        <f>'事業精算 (14)'!$M$32</f>
        <v>0</v>
      </c>
      <c r="V119" s="441" t="s">
        <v>24</v>
      </c>
      <c r="W119" s="441">
        <f>'事業精算 (14)'!$O$32</f>
        <v>0</v>
      </c>
      <c r="X119" s="502"/>
      <c r="Y119" s="441"/>
      <c r="Z119" s="520">
        <f>'事業精算 (14)'!$M$36</f>
        <v>0</v>
      </c>
      <c r="AA119" s="441" t="s">
        <v>24</v>
      </c>
      <c r="AB119" s="441">
        <f>'事業精算 (14)'!$O$36</f>
        <v>0</v>
      </c>
      <c r="AC119" s="441" t="s">
        <v>24</v>
      </c>
      <c r="AD119" s="519">
        <f>'事業精算 (14)'!$Q$36</f>
        <v>0</v>
      </c>
      <c r="AE119" s="506" t="s">
        <v>15</v>
      </c>
      <c r="AF119" s="441" t="s">
        <v>28</v>
      </c>
      <c r="AG119" s="507">
        <f>'事業精算 (14)'!$J$41</f>
        <v>0</v>
      </c>
      <c r="AH119" s="506" t="s">
        <v>15</v>
      </c>
      <c r="AI119" s="441" t="s">
        <v>193</v>
      </c>
      <c r="AJ119" s="508">
        <f>'事業精算 (14)'!$J$48</f>
        <v>0</v>
      </c>
      <c r="AK119" s="506"/>
      <c r="AL119" s="441"/>
      <c r="AM119" s="509"/>
      <c r="AN119" s="510"/>
      <c r="AO119" s="502"/>
      <c r="AP119" s="509"/>
      <c r="AQ119" s="510"/>
      <c r="AR119" s="441"/>
      <c r="AS119" s="508"/>
      <c r="AT119" s="502"/>
      <c r="AU119" s="511"/>
      <c r="AV119" s="512"/>
      <c r="AW119" s="502"/>
      <c r="AX119" s="502"/>
      <c r="AY119" s="502"/>
      <c r="AZ119" s="502"/>
      <c r="BA119" s="502"/>
      <c r="BB119" s="502"/>
      <c r="BD119" s="514">
        <f>P119*R119*T119</f>
        <v>0</v>
      </c>
      <c r="BE119" s="510">
        <f>U119*W119</f>
        <v>0</v>
      </c>
      <c r="BF119" s="514">
        <f>Z119*AB119*AD119</f>
        <v>0</v>
      </c>
    </row>
    <row r="120" spans="1:58" s="193" customFormat="1" ht="21" customHeight="1" hidden="1">
      <c r="A120" s="797"/>
      <c r="B120" s="806">
        <f>'事業精算 (14)'!$C$11</f>
        <v>0</v>
      </c>
      <c r="C120" s="807"/>
      <c r="D120" s="807"/>
      <c r="E120" s="808"/>
      <c r="F120" s="521" t="s">
        <v>84</v>
      </c>
      <c r="G120" s="502">
        <f>'事業精算 (14)'!$F$9</f>
        <v>0</v>
      </c>
      <c r="H120" s="522" t="s">
        <v>13</v>
      </c>
      <c r="J120" s="523" t="s">
        <v>20</v>
      </c>
      <c r="K120" s="524">
        <f>'事業精算 (14)'!$K$19</f>
        <v>0</v>
      </c>
      <c r="L120" s="441" t="s">
        <v>21</v>
      </c>
      <c r="M120" s="441">
        <f>'事業精算 (14)'!$M$19</f>
        <v>0</v>
      </c>
      <c r="N120" s="525" t="s">
        <v>22</v>
      </c>
      <c r="P120" s="518">
        <f>'事業精算 (14)'!$M$29</f>
        <v>0</v>
      </c>
      <c r="Q120" s="441" t="s">
        <v>24</v>
      </c>
      <c r="R120" s="441">
        <f>'事業精算 (14)'!$O$29</f>
        <v>0</v>
      </c>
      <c r="S120" s="441" t="s">
        <v>24</v>
      </c>
      <c r="T120" s="519">
        <f>'事業精算 (14)'!$Q$29</f>
        <v>0</v>
      </c>
      <c r="U120" s="520">
        <f>'事業精算 (14)'!$M$33</f>
        <v>0</v>
      </c>
      <c r="V120" s="441" t="s">
        <v>24</v>
      </c>
      <c r="W120" s="441">
        <f>'事業精算 (14)'!$O$33</f>
        <v>0</v>
      </c>
      <c r="X120" s="502"/>
      <c r="Y120" s="441"/>
      <c r="Z120" s="520">
        <f>'事業精算 (14)'!$M$37</f>
        <v>0</v>
      </c>
      <c r="AA120" s="441" t="s">
        <v>24</v>
      </c>
      <c r="AB120" s="441">
        <f>'事業精算 (14)'!$O$37</f>
        <v>0</v>
      </c>
      <c r="AC120" s="441" t="s">
        <v>24</v>
      </c>
      <c r="AD120" s="519">
        <f>'事業精算 (14)'!$Q$37</f>
        <v>0</v>
      </c>
      <c r="AE120" s="506" t="s">
        <v>16</v>
      </c>
      <c r="AF120" s="441" t="s">
        <v>104</v>
      </c>
      <c r="AG120" s="507">
        <f>'事業精算 (14)'!$J$42</f>
        <v>0</v>
      </c>
      <c r="AH120" s="506" t="s">
        <v>17</v>
      </c>
      <c r="AI120" s="441" t="s">
        <v>394</v>
      </c>
      <c r="AJ120" s="509">
        <f>'事業精算 (14)'!$J$49</f>
        <v>0</v>
      </c>
      <c r="AK120" s="506"/>
      <c r="AL120" s="441"/>
      <c r="AM120" s="509"/>
      <c r="AN120" s="510"/>
      <c r="AO120" s="502"/>
      <c r="AP120" s="509"/>
      <c r="AQ120" s="510"/>
      <c r="AR120" s="502"/>
      <c r="AS120" s="509"/>
      <c r="AT120" s="502"/>
      <c r="AU120" s="511"/>
      <c r="AV120" s="512"/>
      <c r="AW120" s="502"/>
      <c r="AX120" s="502"/>
      <c r="AY120" s="502"/>
      <c r="AZ120" s="502"/>
      <c r="BA120" s="502"/>
      <c r="BB120" s="502"/>
      <c r="BD120" s="514"/>
      <c r="BE120" s="510"/>
      <c r="BF120" s="514"/>
    </row>
    <row r="121" spans="1:58" s="193" customFormat="1" ht="21" customHeight="1" hidden="1">
      <c r="A121" s="797"/>
      <c r="B121" s="806"/>
      <c r="C121" s="807"/>
      <c r="D121" s="807"/>
      <c r="E121" s="808"/>
      <c r="F121" s="521" t="s">
        <v>85</v>
      </c>
      <c r="G121" s="502">
        <f>'事業精算 (14)'!$I$9</f>
        <v>0</v>
      </c>
      <c r="H121" s="522" t="s">
        <v>13</v>
      </c>
      <c r="J121" s="523" t="s">
        <v>20</v>
      </c>
      <c r="K121" s="524">
        <f>'事業精算 (14)'!$K$20</f>
        <v>0</v>
      </c>
      <c r="L121" s="441" t="s">
        <v>21</v>
      </c>
      <c r="M121" s="441">
        <f>'事業精算 (14)'!$M$20</f>
        <v>0</v>
      </c>
      <c r="N121" s="525" t="s">
        <v>22</v>
      </c>
      <c r="P121" s="518">
        <f>'事業精算 (14)'!$M$30</f>
        <v>0</v>
      </c>
      <c r="Q121" s="441" t="s">
        <v>24</v>
      </c>
      <c r="R121" s="441">
        <f>'事業精算 (14)'!$O$30</f>
        <v>0</v>
      </c>
      <c r="S121" s="441" t="s">
        <v>24</v>
      </c>
      <c r="T121" s="519">
        <f>'事業精算 (14)'!$Q$30</f>
        <v>0</v>
      </c>
      <c r="U121" s="520">
        <f>'事業精算 (14)'!$M$34</f>
        <v>0</v>
      </c>
      <c r="V121" s="441" t="s">
        <v>24</v>
      </c>
      <c r="W121" s="441">
        <f>'事業精算 (14)'!$O$34</f>
        <v>0</v>
      </c>
      <c r="X121" s="502"/>
      <c r="Y121" s="441"/>
      <c r="Z121" s="520">
        <f>'事業精算 (14)'!$M$38</f>
        <v>0</v>
      </c>
      <c r="AA121" s="441" t="s">
        <v>24</v>
      </c>
      <c r="AB121" s="441">
        <f>'事業精算 (14)'!$O$38</f>
        <v>0</v>
      </c>
      <c r="AC121" s="441" t="s">
        <v>24</v>
      </c>
      <c r="AD121" s="519">
        <f>'事業精算 (14)'!$Q$38</f>
        <v>0</v>
      </c>
      <c r="AE121" s="506" t="s">
        <v>18</v>
      </c>
      <c r="AF121" s="441" t="s">
        <v>72</v>
      </c>
      <c r="AG121" s="507">
        <f>'事業精算 (14)'!$J$43</f>
        <v>0</v>
      </c>
      <c r="AH121" s="506"/>
      <c r="AI121" s="441"/>
      <c r="AJ121" s="509"/>
      <c r="AK121" s="506"/>
      <c r="AL121" s="441"/>
      <c r="AM121" s="509"/>
      <c r="AN121" s="510"/>
      <c r="AO121" s="502"/>
      <c r="AP121" s="509"/>
      <c r="AQ121" s="510"/>
      <c r="AR121" s="502"/>
      <c r="AS121" s="509"/>
      <c r="AT121" s="502"/>
      <c r="AU121" s="511"/>
      <c r="AV121" s="512"/>
      <c r="AW121" s="502"/>
      <c r="AX121" s="502"/>
      <c r="AY121" s="502"/>
      <c r="AZ121" s="502"/>
      <c r="BA121" s="502"/>
      <c r="BB121" s="502"/>
      <c r="BD121" s="514">
        <f>P121*R121*T121</f>
        <v>0</v>
      </c>
      <c r="BE121" s="510">
        <f>U121*W121</f>
        <v>0</v>
      </c>
      <c r="BF121" s="514">
        <f>Z121*AB121*AD121</f>
        <v>0</v>
      </c>
    </row>
    <row r="122" spans="1:58" s="193" customFormat="1" ht="21" customHeight="1" hidden="1">
      <c r="A122" s="797"/>
      <c r="B122" s="809" t="s">
        <v>39</v>
      </c>
      <c r="C122" s="810"/>
      <c r="D122" s="810"/>
      <c r="E122" s="811"/>
      <c r="F122" s="510"/>
      <c r="G122" s="502"/>
      <c r="H122" s="516"/>
      <c r="J122" s="499" t="s">
        <v>17</v>
      </c>
      <c r="K122" s="517" t="s">
        <v>198</v>
      </c>
      <c r="L122" s="828">
        <f>'事業精算 (14)'!$G$18</f>
        <v>0</v>
      </c>
      <c r="M122" s="828"/>
      <c r="N122" s="829"/>
      <c r="P122" s="518">
        <f>'事業精算 (14)'!$M$31</f>
        <v>0</v>
      </c>
      <c r="Q122" s="441" t="s">
        <v>416</v>
      </c>
      <c r="R122" s="441">
        <f>'事業精算 (14)'!$O$31</f>
        <v>0</v>
      </c>
      <c r="S122" s="724" t="s">
        <v>415</v>
      </c>
      <c r="T122" s="725"/>
      <c r="U122" s="520">
        <f>'事業精算 (14)'!$M$35</f>
        <v>0</v>
      </c>
      <c r="V122" s="441" t="s">
        <v>416</v>
      </c>
      <c r="W122" s="441">
        <f>'事業精算 (14)'!$O$35</f>
        <v>0</v>
      </c>
      <c r="X122" s="726" t="s">
        <v>415</v>
      </c>
      <c r="Y122" s="727"/>
      <c r="Z122" s="520">
        <f>'事業精算 (14)'!$M$39</f>
        <v>0</v>
      </c>
      <c r="AA122" s="441" t="s">
        <v>416</v>
      </c>
      <c r="AB122" s="441">
        <f>'事業精算 (14)'!$O$39</f>
        <v>0</v>
      </c>
      <c r="AC122" s="724" t="s">
        <v>415</v>
      </c>
      <c r="AD122" s="725"/>
      <c r="AE122" s="506" t="s">
        <v>27</v>
      </c>
      <c r="AF122" s="441" t="s">
        <v>74</v>
      </c>
      <c r="AG122" s="507">
        <f>'事業精算 (14)'!$J$44</f>
        <v>0</v>
      </c>
      <c r="AH122" s="506"/>
      <c r="AI122" s="441"/>
      <c r="AJ122" s="509"/>
      <c r="AK122" s="506"/>
      <c r="AL122" s="441"/>
      <c r="AM122" s="509"/>
      <c r="AN122" s="510"/>
      <c r="AO122" s="502"/>
      <c r="AP122" s="509"/>
      <c r="AQ122" s="510"/>
      <c r="AR122" s="502"/>
      <c r="AS122" s="509"/>
      <c r="AT122" s="502"/>
      <c r="AU122" s="511"/>
      <c r="AV122" s="512"/>
      <c r="AW122" s="502"/>
      <c r="AX122" s="502"/>
      <c r="AY122" s="502"/>
      <c r="AZ122" s="502"/>
      <c r="BA122" s="502"/>
      <c r="BB122" s="502"/>
      <c r="BD122" s="514">
        <f>P122*R122*T122</f>
        <v>0</v>
      </c>
      <c r="BE122" s="510">
        <f>U122*W122</f>
        <v>0</v>
      </c>
      <c r="BF122" s="514">
        <f>Z122*AB122*AD122</f>
        <v>0</v>
      </c>
    </row>
    <row r="123" spans="1:58" s="193" customFormat="1" ht="21" customHeight="1" hidden="1">
      <c r="A123" s="797"/>
      <c r="B123" s="834">
        <f>'事業精算 (14)'!$C$12</f>
        <v>0</v>
      </c>
      <c r="C123" s="835"/>
      <c r="D123" s="835"/>
      <c r="E123" s="836"/>
      <c r="F123" s="510"/>
      <c r="G123" s="502"/>
      <c r="H123" s="516"/>
      <c r="J123" s="499" t="s">
        <v>19</v>
      </c>
      <c r="K123" s="500" t="s">
        <v>200</v>
      </c>
      <c r="L123" s="830">
        <f>'事業精算 (14)'!$G$21</f>
        <v>0</v>
      </c>
      <c r="M123" s="830"/>
      <c r="N123" s="831"/>
      <c r="P123" s="526"/>
      <c r="Q123" s="441"/>
      <c r="R123" s="502"/>
      <c r="S123" s="441"/>
      <c r="T123" s="509"/>
      <c r="U123" s="510"/>
      <c r="V123" s="441"/>
      <c r="W123" s="502"/>
      <c r="X123" s="502"/>
      <c r="Y123" s="502"/>
      <c r="Z123" s="510"/>
      <c r="AA123" s="441"/>
      <c r="AB123" s="502"/>
      <c r="AC123" s="441"/>
      <c r="AD123" s="509"/>
      <c r="AE123" s="506" t="s">
        <v>31</v>
      </c>
      <c r="AF123" s="527" t="s">
        <v>30</v>
      </c>
      <c r="AG123" s="507">
        <f>'事業精算 (14)'!$J$45</f>
        <v>0</v>
      </c>
      <c r="AH123" s="506"/>
      <c r="AI123" s="441"/>
      <c r="AJ123" s="509"/>
      <c r="AK123" s="506"/>
      <c r="AL123" s="500"/>
      <c r="AM123" s="528"/>
      <c r="AN123" s="529"/>
      <c r="AO123" s="530"/>
      <c r="AP123" s="528"/>
      <c r="AQ123" s="529"/>
      <c r="AR123" s="530"/>
      <c r="AS123" s="528"/>
      <c r="AT123" s="530"/>
      <c r="AU123" s="511"/>
      <c r="AV123" s="512"/>
      <c r="AW123" s="502"/>
      <c r="AX123" s="502"/>
      <c r="AY123" s="502"/>
      <c r="AZ123" s="502"/>
      <c r="BA123" s="502"/>
      <c r="BB123" s="502"/>
      <c r="BD123" s="514">
        <f>P123*R123*T123</f>
        <v>0</v>
      </c>
      <c r="BE123" s="510">
        <f>U123*W123</f>
        <v>0</v>
      </c>
      <c r="BF123" s="514">
        <f>Z123*AB123*AD123</f>
        <v>0</v>
      </c>
    </row>
    <row r="124" spans="1:58" s="193" customFormat="1" ht="21" customHeight="1" hidden="1">
      <c r="A124" s="798"/>
      <c r="B124" s="837"/>
      <c r="C124" s="838"/>
      <c r="D124" s="838"/>
      <c r="E124" s="839"/>
      <c r="F124" s="531"/>
      <c r="G124" s="532"/>
      <c r="H124" s="533"/>
      <c r="J124" s="499" t="s">
        <v>27</v>
      </c>
      <c r="K124" s="441" t="s">
        <v>201</v>
      </c>
      <c r="L124" s="832">
        <f>'事業精算 (14)'!$G$22</f>
        <v>0</v>
      </c>
      <c r="M124" s="832"/>
      <c r="N124" s="833"/>
      <c r="P124" s="534"/>
      <c r="Q124" s="535"/>
      <c r="R124" s="532"/>
      <c r="S124" s="535"/>
      <c r="T124" s="536"/>
      <c r="U124" s="531"/>
      <c r="V124" s="535"/>
      <c r="W124" s="532"/>
      <c r="X124" s="532"/>
      <c r="Y124" s="532"/>
      <c r="Z124" s="531"/>
      <c r="AA124" s="535"/>
      <c r="AB124" s="532"/>
      <c r="AC124" s="535"/>
      <c r="AD124" s="536"/>
      <c r="AE124" s="537" t="s">
        <v>70</v>
      </c>
      <c r="AF124" s="535" t="s">
        <v>73</v>
      </c>
      <c r="AG124" s="538">
        <f>'事業精算 (14)'!$J$46</f>
        <v>0</v>
      </c>
      <c r="AH124" s="537"/>
      <c r="AI124" s="535"/>
      <c r="AJ124" s="536"/>
      <c r="AK124" s="537"/>
      <c r="AL124" s="535"/>
      <c r="AM124" s="536"/>
      <c r="AN124" s="531"/>
      <c r="AO124" s="532"/>
      <c r="AP124" s="536"/>
      <c r="AQ124" s="531"/>
      <c r="AR124" s="532"/>
      <c r="AS124" s="536"/>
      <c r="AT124" s="532"/>
      <c r="AU124" s="539"/>
      <c r="AV124" s="540"/>
      <c r="AW124" s="502"/>
      <c r="AX124" s="502"/>
      <c r="AY124" s="502"/>
      <c r="AZ124" s="502"/>
      <c r="BA124" s="502"/>
      <c r="BB124" s="502"/>
      <c r="BD124" s="541">
        <f>P124*R124*T124</f>
        <v>0</v>
      </c>
      <c r="BE124" s="531">
        <f>U124*W124</f>
        <v>0</v>
      </c>
      <c r="BF124" s="541">
        <f>Z124*AB124*AD124</f>
        <v>0</v>
      </c>
    </row>
    <row r="125" spans="1:58" s="193" customFormat="1" ht="21" customHeight="1" hidden="1">
      <c r="A125" s="578">
        <v>15</v>
      </c>
      <c r="B125" s="840">
        <f>'事業精算 (15)'!$C$6</f>
        <v>0</v>
      </c>
      <c r="C125" s="841"/>
      <c r="D125" s="841"/>
      <c r="E125" s="842"/>
      <c r="F125" s="483">
        <f>'事業精算 (15)'!$F$8</f>
        <v>0</v>
      </c>
      <c r="G125" s="484">
        <f>SUM(G128:G129)</f>
        <v>0</v>
      </c>
      <c r="H125" s="485">
        <f>SUM(F125:G125)</f>
        <v>0</v>
      </c>
      <c r="J125" s="486"/>
      <c r="K125" s="822">
        <f>L126+L127+L130+L131+L132</f>
        <v>0</v>
      </c>
      <c r="L125" s="822"/>
      <c r="M125" s="822"/>
      <c r="N125" s="823"/>
      <c r="P125" s="737">
        <f>'事業精算 (15)'!$E$28</f>
        <v>0</v>
      </c>
      <c r="Q125" s="729"/>
      <c r="R125" s="729"/>
      <c r="S125" s="729"/>
      <c r="T125" s="730"/>
      <c r="U125" s="738">
        <f>'事業精算 (15)'!$H$35</f>
        <v>0</v>
      </c>
      <c r="V125" s="739"/>
      <c r="W125" s="739"/>
      <c r="X125" s="739"/>
      <c r="Y125" s="740"/>
      <c r="Z125" s="728">
        <f>'事業精算 (15)'!$H$39</f>
        <v>0</v>
      </c>
      <c r="AA125" s="729"/>
      <c r="AB125" s="729"/>
      <c r="AC125" s="729"/>
      <c r="AD125" s="730"/>
      <c r="AE125" s="728">
        <f>SUM(AG126:AG132)</f>
        <v>0</v>
      </c>
      <c r="AF125" s="729"/>
      <c r="AG125" s="730"/>
      <c r="AH125" s="728">
        <f>SUM(AJ126:AJ128)</f>
        <v>0</v>
      </c>
      <c r="AI125" s="729"/>
      <c r="AJ125" s="730"/>
      <c r="AK125" s="728">
        <f>'事業精算 (15)'!$E$50</f>
        <v>0</v>
      </c>
      <c r="AL125" s="729"/>
      <c r="AM125" s="730"/>
      <c r="AN125" s="888">
        <f>'事業精算 (15)'!$E$51</f>
        <v>0</v>
      </c>
      <c r="AO125" s="889"/>
      <c r="AP125" s="890"/>
      <c r="AQ125" s="738">
        <f>SUM(AS126:AS127)</f>
        <v>0</v>
      </c>
      <c r="AR125" s="739"/>
      <c r="AS125" s="740"/>
      <c r="AT125" s="487">
        <f>'事業精算 (15)'!$E$54</f>
        <v>0</v>
      </c>
      <c r="AU125" s="488">
        <f>SUM(P125:AT125)</f>
        <v>0</v>
      </c>
      <c r="AV125" s="489">
        <f>K125-AU125</f>
        <v>0</v>
      </c>
      <c r="AW125" s="490"/>
      <c r="AX125">
        <f>IF(A126=0,0,1)</f>
        <v>0</v>
      </c>
      <c r="AY125" s="490"/>
      <c r="AZ125" s="490"/>
      <c r="BA125" s="490"/>
      <c r="BB125" s="490"/>
      <c r="BD125" s="491" t="s">
        <v>2</v>
      </c>
      <c r="BE125" s="492" t="s">
        <v>3</v>
      </c>
      <c r="BF125" s="491" t="s">
        <v>4</v>
      </c>
    </row>
    <row r="126" spans="1:58" s="193" customFormat="1" ht="21" customHeight="1" hidden="1">
      <c r="A126" s="797">
        <f>'事業精算 (15)'!$C$13</f>
        <v>0</v>
      </c>
      <c r="B126" s="493">
        <f>'事業精算 (15)'!$J$6</f>
        <v>0</v>
      </c>
      <c r="C126" s="494" t="s">
        <v>105</v>
      </c>
      <c r="D126" s="494">
        <f>'事業精算 (15)'!$L$6</f>
        <v>0</v>
      </c>
      <c r="E126" s="495" t="s">
        <v>26</v>
      </c>
      <c r="F126" s="496" t="s">
        <v>13</v>
      </c>
      <c r="G126" s="497" t="s">
        <v>13</v>
      </c>
      <c r="H126" s="498" t="s">
        <v>13</v>
      </c>
      <c r="J126" s="499" t="s">
        <v>14</v>
      </c>
      <c r="K126" s="500" t="s">
        <v>196</v>
      </c>
      <c r="L126" s="824">
        <f>'事業精算 (15)'!$G$17</f>
        <v>0</v>
      </c>
      <c r="M126" s="824"/>
      <c r="N126" s="825"/>
      <c r="P126" s="501" t="s">
        <v>25</v>
      </c>
      <c r="Q126" s="502"/>
      <c r="R126" s="503" t="s">
        <v>13</v>
      </c>
      <c r="S126" s="502"/>
      <c r="T126" s="504" t="s">
        <v>26</v>
      </c>
      <c r="U126" s="505" t="s">
        <v>25</v>
      </c>
      <c r="V126" s="502"/>
      <c r="W126" s="503" t="s">
        <v>13</v>
      </c>
      <c r="X126" s="503"/>
      <c r="Y126" s="503"/>
      <c r="Z126" s="505" t="s">
        <v>25</v>
      </c>
      <c r="AA126" s="502"/>
      <c r="AB126" s="503" t="s">
        <v>13</v>
      </c>
      <c r="AC126" s="502"/>
      <c r="AD126" s="504" t="s">
        <v>26</v>
      </c>
      <c r="AE126" s="506" t="s">
        <v>14</v>
      </c>
      <c r="AF126" s="441" t="s">
        <v>29</v>
      </c>
      <c r="AG126" s="507">
        <f>'事業精算 (15)'!$J$40</f>
        <v>0</v>
      </c>
      <c r="AH126" s="506" t="s">
        <v>14</v>
      </c>
      <c r="AI126" s="441" t="s">
        <v>189</v>
      </c>
      <c r="AJ126" s="508">
        <f>'事業精算 (15)'!$J$47</f>
        <v>0</v>
      </c>
      <c r="AK126" s="506"/>
      <c r="AL126" s="441"/>
      <c r="AM126" s="509"/>
      <c r="AN126" s="510"/>
      <c r="AO126" s="502"/>
      <c r="AP126" s="509"/>
      <c r="AQ126" s="510" t="s">
        <v>14</v>
      </c>
      <c r="AR126" s="441" t="s">
        <v>195</v>
      </c>
      <c r="AS126" s="508">
        <f>'事業精算 (15)'!$J$52</f>
        <v>0</v>
      </c>
      <c r="AT126" s="502"/>
      <c r="AU126" s="511"/>
      <c r="AV126" s="512"/>
      <c r="AW126" s="502"/>
      <c r="AX126" s="502"/>
      <c r="AY126" s="502"/>
      <c r="AZ126" s="502"/>
      <c r="BA126" s="502"/>
      <c r="BB126" s="502"/>
      <c r="BD126" s="513"/>
      <c r="BE126" s="510"/>
      <c r="BF126" s="514"/>
    </row>
    <row r="127" spans="1:58" s="193" customFormat="1" ht="21" customHeight="1" hidden="1">
      <c r="A127" s="797"/>
      <c r="B127" s="809" t="s">
        <v>41</v>
      </c>
      <c r="C127" s="810"/>
      <c r="D127" s="810"/>
      <c r="E127" s="811"/>
      <c r="F127" s="515" t="s">
        <v>83</v>
      </c>
      <c r="G127" s="502"/>
      <c r="H127" s="516"/>
      <c r="J127" s="499" t="s">
        <v>15</v>
      </c>
      <c r="K127" s="517" t="s">
        <v>199</v>
      </c>
      <c r="L127" s="826">
        <f>'事業精算 (15)'!$G$19</f>
        <v>0</v>
      </c>
      <c r="M127" s="826"/>
      <c r="N127" s="827"/>
      <c r="P127" s="518">
        <f>'事業精算 (15)'!$M$28</f>
        <v>0</v>
      </c>
      <c r="Q127" s="441" t="s">
        <v>24</v>
      </c>
      <c r="R127" s="441">
        <f>'事業精算 (15)'!$O$28</f>
        <v>0</v>
      </c>
      <c r="S127" s="441" t="s">
        <v>24</v>
      </c>
      <c r="T127" s="519">
        <f>'事業精算 (15)'!$Q$28</f>
        <v>0</v>
      </c>
      <c r="U127" s="520">
        <f>'事業精算 (15)'!$M$32</f>
        <v>0</v>
      </c>
      <c r="V127" s="441" t="s">
        <v>24</v>
      </c>
      <c r="W127" s="441">
        <f>'事業精算 (15)'!$O$32</f>
        <v>0</v>
      </c>
      <c r="X127" s="502"/>
      <c r="Y127" s="441"/>
      <c r="Z127" s="520">
        <f>'事業精算 (15)'!$M$36</f>
        <v>0</v>
      </c>
      <c r="AA127" s="441" t="s">
        <v>24</v>
      </c>
      <c r="AB127" s="441">
        <f>'事業精算 (15)'!$O$36</f>
        <v>0</v>
      </c>
      <c r="AC127" s="441" t="s">
        <v>24</v>
      </c>
      <c r="AD127" s="519">
        <f>'事業精算 (15)'!$Q$36</f>
        <v>0</v>
      </c>
      <c r="AE127" s="506" t="s">
        <v>15</v>
      </c>
      <c r="AF127" s="441" t="s">
        <v>28</v>
      </c>
      <c r="AG127" s="507">
        <f>'事業精算 (15)'!$J$41</f>
        <v>0</v>
      </c>
      <c r="AH127" s="506" t="s">
        <v>15</v>
      </c>
      <c r="AI127" s="441" t="s">
        <v>193</v>
      </c>
      <c r="AJ127" s="508">
        <f>'事業精算 (15)'!$J$48</f>
        <v>0</v>
      </c>
      <c r="AK127" s="506"/>
      <c r="AL127" s="441"/>
      <c r="AM127" s="509"/>
      <c r="AN127" s="510"/>
      <c r="AO127" s="502"/>
      <c r="AP127" s="509"/>
      <c r="AQ127" s="510"/>
      <c r="AR127" s="441"/>
      <c r="AS127" s="508"/>
      <c r="AT127" s="502"/>
      <c r="AU127" s="511"/>
      <c r="AV127" s="512"/>
      <c r="AW127" s="502"/>
      <c r="AX127" s="502"/>
      <c r="AY127" s="502"/>
      <c r="AZ127" s="502"/>
      <c r="BA127" s="502"/>
      <c r="BB127" s="502"/>
      <c r="BD127" s="514">
        <f>P127*R127*T127</f>
        <v>0</v>
      </c>
      <c r="BE127" s="510">
        <f>U127*W127</f>
        <v>0</v>
      </c>
      <c r="BF127" s="514">
        <f>Z127*AB127*AD127</f>
        <v>0</v>
      </c>
    </row>
    <row r="128" spans="1:58" s="193" customFormat="1" ht="21" customHeight="1" hidden="1">
      <c r="A128" s="797"/>
      <c r="B128" s="806">
        <f>'事業精算 (15)'!$C$11</f>
        <v>0</v>
      </c>
      <c r="C128" s="807"/>
      <c r="D128" s="807"/>
      <c r="E128" s="808"/>
      <c r="F128" s="521" t="s">
        <v>84</v>
      </c>
      <c r="G128" s="502">
        <f>'事業精算 (15)'!$F$9</f>
        <v>0</v>
      </c>
      <c r="H128" s="522" t="s">
        <v>13</v>
      </c>
      <c r="J128" s="523" t="s">
        <v>20</v>
      </c>
      <c r="K128" s="524">
        <f>'事業精算 (15)'!$K$19</f>
        <v>0</v>
      </c>
      <c r="L128" s="441" t="s">
        <v>21</v>
      </c>
      <c r="M128" s="441">
        <f>'事業精算 (15)'!$M$19</f>
        <v>0</v>
      </c>
      <c r="N128" s="525" t="s">
        <v>22</v>
      </c>
      <c r="P128" s="518">
        <f>'事業精算 (15)'!$M$29</f>
        <v>0</v>
      </c>
      <c r="Q128" s="441" t="s">
        <v>24</v>
      </c>
      <c r="R128" s="441">
        <f>'事業精算 (15)'!$O$29</f>
        <v>0</v>
      </c>
      <c r="S128" s="441" t="s">
        <v>24</v>
      </c>
      <c r="T128" s="519">
        <f>'事業精算 (15)'!$Q$29</f>
        <v>0</v>
      </c>
      <c r="U128" s="520">
        <f>'事業精算 (15)'!$M$33</f>
        <v>0</v>
      </c>
      <c r="V128" s="441" t="s">
        <v>24</v>
      </c>
      <c r="W128" s="441">
        <f>'事業精算 (15)'!$O$33</f>
        <v>0</v>
      </c>
      <c r="X128" s="502"/>
      <c r="Y128" s="441"/>
      <c r="Z128" s="520">
        <f>'事業精算 (15)'!$M$37</f>
        <v>0</v>
      </c>
      <c r="AA128" s="441" t="s">
        <v>24</v>
      </c>
      <c r="AB128" s="441">
        <f>'事業精算 (15)'!$O$37</f>
        <v>0</v>
      </c>
      <c r="AC128" s="441" t="s">
        <v>24</v>
      </c>
      <c r="AD128" s="519">
        <f>'事業精算 (15)'!$Q$37</f>
        <v>0</v>
      </c>
      <c r="AE128" s="506" t="s">
        <v>16</v>
      </c>
      <c r="AF128" s="441" t="s">
        <v>104</v>
      </c>
      <c r="AG128" s="507">
        <f>'事業精算 (15)'!$J$42</f>
        <v>0</v>
      </c>
      <c r="AH128" s="506" t="s">
        <v>17</v>
      </c>
      <c r="AI128" s="441" t="s">
        <v>394</v>
      </c>
      <c r="AJ128" s="509">
        <f>'事業精算 (15)'!$J$49</f>
        <v>0</v>
      </c>
      <c r="AK128" s="506"/>
      <c r="AL128" s="441"/>
      <c r="AM128" s="509"/>
      <c r="AN128" s="510"/>
      <c r="AO128" s="502"/>
      <c r="AP128" s="509"/>
      <c r="AQ128" s="510"/>
      <c r="AR128" s="502"/>
      <c r="AS128" s="509"/>
      <c r="AT128" s="502"/>
      <c r="AU128" s="511"/>
      <c r="AV128" s="512"/>
      <c r="AW128" s="502"/>
      <c r="AX128" s="502"/>
      <c r="AY128" s="502"/>
      <c r="AZ128" s="502"/>
      <c r="BA128" s="502"/>
      <c r="BB128" s="502"/>
      <c r="BD128" s="514"/>
      <c r="BE128" s="510"/>
      <c r="BF128" s="514"/>
    </row>
    <row r="129" spans="1:58" s="193" customFormat="1" ht="21" customHeight="1" hidden="1">
      <c r="A129" s="797"/>
      <c r="B129" s="806"/>
      <c r="C129" s="807"/>
      <c r="D129" s="807"/>
      <c r="E129" s="808"/>
      <c r="F129" s="521" t="s">
        <v>85</v>
      </c>
      <c r="G129" s="502">
        <f>'事業精算 (15)'!$I$9</f>
        <v>0</v>
      </c>
      <c r="H129" s="522" t="s">
        <v>13</v>
      </c>
      <c r="J129" s="523" t="s">
        <v>20</v>
      </c>
      <c r="K129" s="524">
        <f>'事業精算 (15)'!$K$20</f>
        <v>0</v>
      </c>
      <c r="L129" s="441" t="s">
        <v>21</v>
      </c>
      <c r="M129" s="441">
        <f>'事業精算 (15)'!$M$20</f>
        <v>0</v>
      </c>
      <c r="N129" s="525" t="s">
        <v>22</v>
      </c>
      <c r="P129" s="518">
        <f>'事業精算 (15)'!$M$30</f>
        <v>0</v>
      </c>
      <c r="Q129" s="441" t="s">
        <v>24</v>
      </c>
      <c r="R129" s="441">
        <f>'事業精算 (15)'!$O$30</f>
        <v>0</v>
      </c>
      <c r="S129" s="441" t="s">
        <v>24</v>
      </c>
      <c r="T129" s="519">
        <f>'事業精算 (15)'!$Q$30</f>
        <v>0</v>
      </c>
      <c r="U129" s="520">
        <f>'事業精算 (15)'!$M$34</f>
        <v>0</v>
      </c>
      <c r="V129" s="441" t="s">
        <v>24</v>
      </c>
      <c r="W129" s="441">
        <f>'事業精算 (15)'!$O$34</f>
        <v>0</v>
      </c>
      <c r="X129" s="502"/>
      <c r="Y129" s="441"/>
      <c r="Z129" s="520">
        <f>'事業精算 (15)'!$M$38</f>
        <v>0</v>
      </c>
      <c r="AA129" s="441" t="s">
        <v>24</v>
      </c>
      <c r="AB129" s="441">
        <f>'事業精算 (15)'!$O$38</f>
        <v>0</v>
      </c>
      <c r="AC129" s="441" t="s">
        <v>24</v>
      </c>
      <c r="AD129" s="519">
        <f>'事業精算 (15)'!$Q$38</f>
        <v>0</v>
      </c>
      <c r="AE129" s="506" t="s">
        <v>18</v>
      </c>
      <c r="AF129" s="441" t="s">
        <v>72</v>
      </c>
      <c r="AG129" s="507">
        <f>'事業精算 (15)'!$J$43</f>
        <v>0</v>
      </c>
      <c r="AH129" s="506"/>
      <c r="AI129" s="441"/>
      <c r="AJ129" s="509"/>
      <c r="AK129" s="506"/>
      <c r="AL129" s="441"/>
      <c r="AM129" s="509"/>
      <c r="AN129" s="510"/>
      <c r="AO129" s="502"/>
      <c r="AP129" s="509"/>
      <c r="AQ129" s="510"/>
      <c r="AR129" s="502"/>
      <c r="AS129" s="509"/>
      <c r="AT129" s="502"/>
      <c r="AU129" s="511"/>
      <c r="AV129" s="512"/>
      <c r="AW129" s="502"/>
      <c r="AX129" s="502"/>
      <c r="AY129" s="502"/>
      <c r="AZ129" s="502"/>
      <c r="BA129" s="502"/>
      <c r="BB129" s="502"/>
      <c r="BD129" s="514">
        <f>P129*R129*T129</f>
        <v>0</v>
      </c>
      <c r="BE129" s="510">
        <f>U129*W129</f>
        <v>0</v>
      </c>
      <c r="BF129" s="514">
        <f>Z129*AB129*AD129</f>
        <v>0</v>
      </c>
    </row>
    <row r="130" spans="1:58" s="193" customFormat="1" ht="21" customHeight="1" hidden="1">
      <c r="A130" s="797"/>
      <c r="B130" s="809" t="s">
        <v>39</v>
      </c>
      <c r="C130" s="810"/>
      <c r="D130" s="810"/>
      <c r="E130" s="811"/>
      <c r="F130" s="510"/>
      <c r="G130" s="502"/>
      <c r="H130" s="516"/>
      <c r="J130" s="499" t="s">
        <v>17</v>
      </c>
      <c r="K130" s="517" t="s">
        <v>198</v>
      </c>
      <c r="L130" s="828">
        <f>'事業精算 (15)'!$G$18</f>
        <v>0</v>
      </c>
      <c r="M130" s="828"/>
      <c r="N130" s="829"/>
      <c r="P130" s="518">
        <f>'事業精算 (15)'!$M$31</f>
        <v>0</v>
      </c>
      <c r="Q130" s="441" t="s">
        <v>416</v>
      </c>
      <c r="R130" s="441">
        <f>'事業精算 (15)'!$O$31</f>
        <v>0</v>
      </c>
      <c r="S130" s="724" t="s">
        <v>415</v>
      </c>
      <c r="T130" s="725"/>
      <c r="U130" s="520">
        <f>'事業精算 (15)'!$M$35</f>
        <v>0</v>
      </c>
      <c r="V130" s="441" t="s">
        <v>416</v>
      </c>
      <c r="W130" s="441">
        <f>'事業精算 (15)'!$O$35</f>
        <v>0</v>
      </c>
      <c r="X130" s="726" t="s">
        <v>415</v>
      </c>
      <c r="Y130" s="727"/>
      <c r="Z130" s="520">
        <f>'事業精算 (15)'!$M$39</f>
        <v>0</v>
      </c>
      <c r="AA130" s="441" t="s">
        <v>416</v>
      </c>
      <c r="AB130" s="441">
        <f>'事業精算 (15)'!$O$39</f>
        <v>0</v>
      </c>
      <c r="AC130" s="724" t="s">
        <v>415</v>
      </c>
      <c r="AD130" s="725"/>
      <c r="AE130" s="506" t="s">
        <v>27</v>
      </c>
      <c r="AF130" s="441" t="s">
        <v>74</v>
      </c>
      <c r="AG130" s="507">
        <f>'事業精算 (15)'!$J$44</f>
        <v>0</v>
      </c>
      <c r="AH130" s="506"/>
      <c r="AI130" s="441"/>
      <c r="AJ130" s="509"/>
      <c r="AK130" s="506"/>
      <c r="AL130" s="441"/>
      <c r="AM130" s="509"/>
      <c r="AN130" s="510"/>
      <c r="AO130" s="502"/>
      <c r="AP130" s="509"/>
      <c r="AQ130" s="510"/>
      <c r="AR130" s="502"/>
      <c r="AS130" s="509"/>
      <c r="AT130" s="502"/>
      <c r="AU130" s="511"/>
      <c r="AV130" s="512"/>
      <c r="AW130" s="502"/>
      <c r="AX130" s="502"/>
      <c r="AY130" s="502"/>
      <c r="AZ130" s="502"/>
      <c r="BA130" s="502"/>
      <c r="BB130" s="502"/>
      <c r="BD130" s="514">
        <f>P130*R130*T130</f>
        <v>0</v>
      </c>
      <c r="BE130" s="510">
        <f>U130*W130</f>
        <v>0</v>
      </c>
      <c r="BF130" s="514">
        <f>Z130*AB130*AD130</f>
        <v>0</v>
      </c>
    </row>
    <row r="131" spans="1:58" s="193" customFormat="1" ht="21" customHeight="1" hidden="1">
      <c r="A131" s="797"/>
      <c r="B131" s="834">
        <f>'事業精算 (15)'!$C$12</f>
        <v>0</v>
      </c>
      <c r="C131" s="835"/>
      <c r="D131" s="835"/>
      <c r="E131" s="836"/>
      <c r="F131" s="510"/>
      <c r="G131" s="502"/>
      <c r="H131" s="516"/>
      <c r="J131" s="499" t="s">
        <v>19</v>
      </c>
      <c r="K131" s="500" t="s">
        <v>200</v>
      </c>
      <c r="L131" s="830">
        <f>'事業精算 (15)'!$G$21</f>
        <v>0</v>
      </c>
      <c r="M131" s="830"/>
      <c r="N131" s="831"/>
      <c r="P131" s="526"/>
      <c r="Q131" s="441"/>
      <c r="R131" s="502"/>
      <c r="S131" s="441"/>
      <c r="T131" s="509"/>
      <c r="U131" s="510"/>
      <c r="V131" s="441"/>
      <c r="W131" s="502"/>
      <c r="X131" s="502"/>
      <c r="Y131" s="502"/>
      <c r="Z131" s="510"/>
      <c r="AA131" s="441"/>
      <c r="AB131" s="502"/>
      <c r="AC131" s="441"/>
      <c r="AD131" s="509"/>
      <c r="AE131" s="506" t="s">
        <v>31</v>
      </c>
      <c r="AF131" s="527" t="s">
        <v>30</v>
      </c>
      <c r="AG131" s="507">
        <f>'事業精算 (15)'!$J$45</f>
        <v>0</v>
      </c>
      <c r="AH131" s="506"/>
      <c r="AI131" s="441"/>
      <c r="AJ131" s="509"/>
      <c r="AK131" s="506"/>
      <c r="AL131" s="500"/>
      <c r="AM131" s="528"/>
      <c r="AN131" s="529"/>
      <c r="AO131" s="530"/>
      <c r="AP131" s="528"/>
      <c r="AQ131" s="529"/>
      <c r="AR131" s="530"/>
      <c r="AS131" s="528"/>
      <c r="AT131" s="530"/>
      <c r="AU131" s="511"/>
      <c r="AV131" s="512"/>
      <c r="AW131" s="502"/>
      <c r="AX131" s="502"/>
      <c r="AY131" s="502"/>
      <c r="AZ131" s="502"/>
      <c r="BA131" s="502"/>
      <c r="BB131" s="502"/>
      <c r="BD131" s="514">
        <f>P131*R131*T131</f>
        <v>0</v>
      </c>
      <c r="BE131" s="510">
        <f>U131*W131</f>
        <v>0</v>
      </c>
      <c r="BF131" s="514">
        <f>Z131*AB131*AD131</f>
        <v>0</v>
      </c>
    </row>
    <row r="132" spans="1:58" s="193" customFormat="1" ht="21" customHeight="1" hidden="1">
      <c r="A132" s="798"/>
      <c r="B132" s="837"/>
      <c r="C132" s="838"/>
      <c r="D132" s="838"/>
      <c r="E132" s="839"/>
      <c r="F132" s="531"/>
      <c r="G132" s="532"/>
      <c r="H132" s="533"/>
      <c r="J132" s="499" t="s">
        <v>27</v>
      </c>
      <c r="K132" s="441" t="s">
        <v>201</v>
      </c>
      <c r="L132" s="832">
        <f>'事業精算 (15)'!$G$22</f>
        <v>0</v>
      </c>
      <c r="M132" s="832"/>
      <c r="N132" s="833"/>
      <c r="P132" s="534"/>
      <c r="Q132" s="535"/>
      <c r="R132" s="532"/>
      <c r="S132" s="535"/>
      <c r="T132" s="536"/>
      <c r="U132" s="531"/>
      <c r="V132" s="535"/>
      <c r="W132" s="532"/>
      <c r="X132" s="532"/>
      <c r="Y132" s="532"/>
      <c r="Z132" s="531"/>
      <c r="AA132" s="535"/>
      <c r="AB132" s="532"/>
      <c r="AC132" s="535"/>
      <c r="AD132" s="536"/>
      <c r="AE132" s="537" t="s">
        <v>70</v>
      </c>
      <c r="AF132" s="535" t="s">
        <v>73</v>
      </c>
      <c r="AG132" s="538">
        <f>'事業精算 (15)'!$J$46</f>
        <v>0</v>
      </c>
      <c r="AH132" s="537"/>
      <c r="AI132" s="535"/>
      <c r="AJ132" s="536"/>
      <c r="AK132" s="537"/>
      <c r="AL132" s="535"/>
      <c r="AM132" s="536"/>
      <c r="AN132" s="531"/>
      <c r="AO132" s="532"/>
      <c r="AP132" s="536"/>
      <c r="AQ132" s="531"/>
      <c r="AR132" s="532"/>
      <c r="AS132" s="536"/>
      <c r="AT132" s="532"/>
      <c r="AU132" s="539"/>
      <c r="AV132" s="540"/>
      <c r="AW132" s="502"/>
      <c r="AX132" s="502"/>
      <c r="AY132" s="502"/>
      <c r="AZ132" s="502"/>
      <c r="BA132" s="502"/>
      <c r="BB132" s="502"/>
      <c r="BD132" s="541">
        <f>P132*R132*T132</f>
        <v>0</v>
      </c>
      <c r="BE132" s="531">
        <f>U132*W132</f>
        <v>0</v>
      </c>
      <c r="BF132" s="541">
        <f>Z132*AB132*AD132</f>
        <v>0</v>
      </c>
    </row>
    <row r="133" spans="1:58" s="193" customFormat="1" ht="21" customHeight="1" hidden="1">
      <c r="A133" s="578">
        <v>16</v>
      </c>
      <c r="B133" s="840">
        <f>'事業精算 (16)'!$C$6</f>
        <v>0</v>
      </c>
      <c r="C133" s="841"/>
      <c r="D133" s="841"/>
      <c r="E133" s="842"/>
      <c r="F133" s="483">
        <f>'事業精算 (16)'!$F$8</f>
        <v>0</v>
      </c>
      <c r="G133" s="484">
        <f>SUM(G136:G137)</f>
        <v>0</v>
      </c>
      <c r="H133" s="485">
        <f>SUM(F133:G133)</f>
        <v>0</v>
      </c>
      <c r="J133" s="486"/>
      <c r="K133" s="822">
        <f>L134+L135+L138+L139+L140</f>
        <v>0</v>
      </c>
      <c r="L133" s="822"/>
      <c r="M133" s="822"/>
      <c r="N133" s="823"/>
      <c r="P133" s="737">
        <f>'事業精算 (16)'!$E$28</f>
        <v>0</v>
      </c>
      <c r="Q133" s="729"/>
      <c r="R133" s="729"/>
      <c r="S133" s="729"/>
      <c r="T133" s="730"/>
      <c r="U133" s="738">
        <f>'事業精算 (16)'!$H$35</f>
        <v>0</v>
      </c>
      <c r="V133" s="739"/>
      <c r="W133" s="739"/>
      <c r="X133" s="739"/>
      <c r="Y133" s="740"/>
      <c r="Z133" s="728">
        <f>'事業精算 (16)'!$H$39</f>
        <v>0</v>
      </c>
      <c r="AA133" s="729"/>
      <c r="AB133" s="729"/>
      <c r="AC133" s="729"/>
      <c r="AD133" s="730"/>
      <c r="AE133" s="728">
        <f>SUM(AG134:AG140)</f>
        <v>0</v>
      </c>
      <c r="AF133" s="729"/>
      <c r="AG133" s="730"/>
      <c r="AH133" s="728">
        <f>SUM(AJ134:AJ136)</f>
        <v>0</v>
      </c>
      <c r="AI133" s="729"/>
      <c r="AJ133" s="730"/>
      <c r="AK133" s="728">
        <f>'事業精算 (16)'!$E$50</f>
        <v>0</v>
      </c>
      <c r="AL133" s="729"/>
      <c r="AM133" s="730"/>
      <c r="AN133" s="888">
        <f>'事業精算 (16)'!$E$51</f>
        <v>0</v>
      </c>
      <c r="AO133" s="889"/>
      <c r="AP133" s="890"/>
      <c r="AQ133" s="738">
        <f>SUM(AS134:AS135)</f>
        <v>0</v>
      </c>
      <c r="AR133" s="739"/>
      <c r="AS133" s="740"/>
      <c r="AT133" s="487">
        <f>'事業精算 (16)'!$E$54</f>
        <v>0</v>
      </c>
      <c r="AU133" s="488">
        <f>SUM(P133:AT133)</f>
        <v>0</v>
      </c>
      <c r="AV133" s="489">
        <f>K133-AU133</f>
        <v>0</v>
      </c>
      <c r="AW133" s="490"/>
      <c r="AX133">
        <f>IF(A134=0,0,1)</f>
        <v>0</v>
      </c>
      <c r="AY133" s="490"/>
      <c r="AZ133" s="490"/>
      <c r="BA133" s="490"/>
      <c r="BB133" s="490"/>
      <c r="BD133" s="491" t="s">
        <v>2</v>
      </c>
      <c r="BE133" s="492" t="s">
        <v>3</v>
      </c>
      <c r="BF133" s="491" t="s">
        <v>4</v>
      </c>
    </row>
    <row r="134" spans="1:58" s="193" customFormat="1" ht="21" customHeight="1" hidden="1">
      <c r="A134" s="797">
        <f>'事業精算 (16)'!$C$13</f>
        <v>0</v>
      </c>
      <c r="B134" s="493">
        <f>'事業精算 (16)'!$J$6</f>
        <v>0</v>
      </c>
      <c r="C134" s="494" t="s">
        <v>105</v>
      </c>
      <c r="D134" s="494">
        <f>'事業精算 (16)'!$L$6</f>
        <v>0</v>
      </c>
      <c r="E134" s="495" t="s">
        <v>26</v>
      </c>
      <c r="F134" s="496" t="s">
        <v>13</v>
      </c>
      <c r="G134" s="497" t="s">
        <v>13</v>
      </c>
      <c r="H134" s="498" t="s">
        <v>13</v>
      </c>
      <c r="J134" s="499" t="s">
        <v>14</v>
      </c>
      <c r="K134" s="500" t="s">
        <v>196</v>
      </c>
      <c r="L134" s="824">
        <f>'事業精算 (16)'!$G$17</f>
        <v>0</v>
      </c>
      <c r="M134" s="824"/>
      <c r="N134" s="825"/>
      <c r="P134" s="501" t="s">
        <v>25</v>
      </c>
      <c r="Q134" s="502"/>
      <c r="R134" s="503" t="s">
        <v>13</v>
      </c>
      <c r="S134" s="502"/>
      <c r="T134" s="504" t="s">
        <v>26</v>
      </c>
      <c r="U134" s="505" t="s">
        <v>25</v>
      </c>
      <c r="V134" s="502"/>
      <c r="W134" s="503" t="s">
        <v>13</v>
      </c>
      <c r="X134" s="503"/>
      <c r="Y134" s="503"/>
      <c r="Z134" s="505" t="s">
        <v>25</v>
      </c>
      <c r="AA134" s="502"/>
      <c r="AB134" s="503" t="s">
        <v>13</v>
      </c>
      <c r="AC134" s="502"/>
      <c r="AD134" s="504" t="s">
        <v>26</v>
      </c>
      <c r="AE134" s="506" t="s">
        <v>14</v>
      </c>
      <c r="AF134" s="441" t="s">
        <v>29</v>
      </c>
      <c r="AG134" s="507">
        <f>'事業精算 (16)'!$J$40</f>
        <v>0</v>
      </c>
      <c r="AH134" s="506" t="s">
        <v>14</v>
      </c>
      <c r="AI134" s="441" t="s">
        <v>189</v>
      </c>
      <c r="AJ134" s="508">
        <f>'事業精算 (16)'!$J$47</f>
        <v>0</v>
      </c>
      <c r="AK134" s="506"/>
      <c r="AL134" s="441"/>
      <c r="AM134" s="509"/>
      <c r="AN134" s="510"/>
      <c r="AO134" s="502"/>
      <c r="AP134" s="509"/>
      <c r="AQ134" s="510" t="s">
        <v>14</v>
      </c>
      <c r="AR134" s="441" t="s">
        <v>195</v>
      </c>
      <c r="AS134" s="508">
        <f>'事業精算 (16)'!$J$52</f>
        <v>0</v>
      </c>
      <c r="AT134" s="502"/>
      <c r="AU134" s="511"/>
      <c r="AV134" s="512"/>
      <c r="AW134" s="502"/>
      <c r="AX134" s="502"/>
      <c r="AY134" s="502"/>
      <c r="AZ134" s="502"/>
      <c r="BA134" s="502"/>
      <c r="BB134" s="502"/>
      <c r="BD134" s="513"/>
      <c r="BE134" s="510"/>
      <c r="BF134" s="514"/>
    </row>
    <row r="135" spans="1:58" s="193" customFormat="1" ht="21" customHeight="1" hidden="1">
      <c r="A135" s="797"/>
      <c r="B135" s="809" t="s">
        <v>41</v>
      </c>
      <c r="C135" s="810"/>
      <c r="D135" s="810"/>
      <c r="E135" s="811"/>
      <c r="F135" s="515" t="s">
        <v>83</v>
      </c>
      <c r="G135" s="502"/>
      <c r="H135" s="516"/>
      <c r="J135" s="499" t="s">
        <v>15</v>
      </c>
      <c r="K135" s="517" t="s">
        <v>199</v>
      </c>
      <c r="L135" s="826">
        <f>'事業精算 (16)'!$G$19</f>
        <v>0</v>
      </c>
      <c r="M135" s="826"/>
      <c r="N135" s="827"/>
      <c r="P135" s="518">
        <f>'事業精算 (16)'!$M$28</f>
        <v>0</v>
      </c>
      <c r="Q135" s="441" t="s">
        <v>24</v>
      </c>
      <c r="R135" s="441">
        <f>'事業精算 (16)'!$O$28</f>
        <v>0</v>
      </c>
      <c r="S135" s="441" t="s">
        <v>24</v>
      </c>
      <c r="T135" s="519">
        <f>'事業精算 (16)'!$Q$28</f>
        <v>0</v>
      </c>
      <c r="U135" s="520">
        <f>'事業精算 (16)'!$M$32</f>
        <v>0</v>
      </c>
      <c r="V135" s="441" t="s">
        <v>24</v>
      </c>
      <c r="W135" s="441">
        <f>'事業精算 (16)'!$O$32</f>
        <v>0</v>
      </c>
      <c r="X135" s="502"/>
      <c r="Y135" s="441"/>
      <c r="Z135" s="520">
        <f>'事業精算 (16)'!$M$36</f>
        <v>0</v>
      </c>
      <c r="AA135" s="441" t="s">
        <v>24</v>
      </c>
      <c r="AB135" s="441">
        <f>'事業精算 (16)'!$O$36</f>
        <v>0</v>
      </c>
      <c r="AC135" s="441" t="s">
        <v>24</v>
      </c>
      <c r="AD135" s="519">
        <f>'事業精算 (16)'!$Q$36</f>
        <v>0</v>
      </c>
      <c r="AE135" s="506" t="s">
        <v>15</v>
      </c>
      <c r="AF135" s="441" t="s">
        <v>28</v>
      </c>
      <c r="AG135" s="507">
        <f>'事業精算 (16)'!$J$41</f>
        <v>0</v>
      </c>
      <c r="AH135" s="506" t="s">
        <v>15</v>
      </c>
      <c r="AI135" s="441" t="s">
        <v>193</v>
      </c>
      <c r="AJ135" s="508">
        <f>'事業精算 (16)'!$J$48</f>
        <v>0</v>
      </c>
      <c r="AK135" s="506"/>
      <c r="AL135" s="441"/>
      <c r="AM135" s="509"/>
      <c r="AN135" s="510"/>
      <c r="AO135" s="502"/>
      <c r="AP135" s="509"/>
      <c r="AQ135" s="510"/>
      <c r="AR135" s="441"/>
      <c r="AS135" s="508"/>
      <c r="AT135" s="502"/>
      <c r="AU135" s="511"/>
      <c r="AV135" s="512"/>
      <c r="AW135" s="502"/>
      <c r="AX135" s="502"/>
      <c r="AY135" s="502"/>
      <c r="AZ135" s="502"/>
      <c r="BA135" s="502"/>
      <c r="BB135" s="502"/>
      <c r="BD135" s="514">
        <f>P135*R135*T135</f>
        <v>0</v>
      </c>
      <c r="BE135" s="510">
        <f>U135*W135</f>
        <v>0</v>
      </c>
      <c r="BF135" s="514">
        <f>Z135*AB135*AD135</f>
        <v>0</v>
      </c>
    </row>
    <row r="136" spans="1:58" s="193" customFormat="1" ht="21" customHeight="1" hidden="1">
      <c r="A136" s="797"/>
      <c r="B136" s="806">
        <f>'事業精算 (16)'!$C$11</f>
        <v>0</v>
      </c>
      <c r="C136" s="807"/>
      <c r="D136" s="807"/>
      <c r="E136" s="808"/>
      <c r="F136" s="521" t="s">
        <v>84</v>
      </c>
      <c r="G136" s="502">
        <f>'事業精算 (16)'!$F$9</f>
        <v>0</v>
      </c>
      <c r="H136" s="522" t="s">
        <v>13</v>
      </c>
      <c r="J136" s="523" t="s">
        <v>20</v>
      </c>
      <c r="K136" s="524">
        <f>'事業精算 (16)'!$K$19</f>
        <v>0</v>
      </c>
      <c r="L136" s="441" t="s">
        <v>21</v>
      </c>
      <c r="M136" s="441">
        <f>'事業精算 (16)'!$M$19</f>
        <v>0</v>
      </c>
      <c r="N136" s="525" t="s">
        <v>22</v>
      </c>
      <c r="P136" s="518">
        <f>'事業精算 (16)'!$M$29</f>
        <v>0</v>
      </c>
      <c r="Q136" s="441" t="s">
        <v>24</v>
      </c>
      <c r="R136" s="441">
        <f>'事業精算 (16)'!$O$29</f>
        <v>0</v>
      </c>
      <c r="S136" s="441" t="s">
        <v>24</v>
      </c>
      <c r="T136" s="519">
        <f>'事業精算 (16)'!$Q$29</f>
        <v>0</v>
      </c>
      <c r="U136" s="520">
        <f>'事業精算 (16)'!$M$33</f>
        <v>0</v>
      </c>
      <c r="V136" s="441" t="s">
        <v>24</v>
      </c>
      <c r="W136" s="441">
        <f>'事業精算 (16)'!$O$33</f>
        <v>0</v>
      </c>
      <c r="X136" s="502"/>
      <c r="Y136" s="441"/>
      <c r="Z136" s="520">
        <f>'事業精算 (16)'!$M$37</f>
        <v>0</v>
      </c>
      <c r="AA136" s="441" t="s">
        <v>24</v>
      </c>
      <c r="AB136" s="441">
        <f>'事業精算 (16)'!$O$37</f>
        <v>0</v>
      </c>
      <c r="AC136" s="441" t="s">
        <v>24</v>
      </c>
      <c r="AD136" s="519">
        <f>'事業精算 (16)'!$Q$37</f>
        <v>0</v>
      </c>
      <c r="AE136" s="506" t="s">
        <v>16</v>
      </c>
      <c r="AF136" s="441" t="s">
        <v>104</v>
      </c>
      <c r="AG136" s="507">
        <f>'事業精算 (16)'!$J$42</f>
        <v>0</v>
      </c>
      <c r="AH136" s="506" t="s">
        <v>17</v>
      </c>
      <c r="AI136" s="441" t="s">
        <v>394</v>
      </c>
      <c r="AJ136" s="509">
        <f>'事業精算 (16)'!$J$49</f>
        <v>0</v>
      </c>
      <c r="AK136" s="506"/>
      <c r="AL136" s="441"/>
      <c r="AM136" s="509"/>
      <c r="AN136" s="510"/>
      <c r="AO136" s="502"/>
      <c r="AP136" s="509"/>
      <c r="AQ136" s="510"/>
      <c r="AR136" s="502"/>
      <c r="AS136" s="509"/>
      <c r="AT136" s="502"/>
      <c r="AU136" s="511"/>
      <c r="AV136" s="512"/>
      <c r="AW136" s="502"/>
      <c r="AX136" s="502"/>
      <c r="AY136" s="502"/>
      <c r="AZ136" s="502"/>
      <c r="BA136" s="502"/>
      <c r="BB136" s="502"/>
      <c r="BD136" s="514"/>
      <c r="BE136" s="510"/>
      <c r="BF136" s="514"/>
    </row>
    <row r="137" spans="1:58" s="193" customFormat="1" ht="21" customHeight="1" hidden="1">
      <c r="A137" s="797"/>
      <c r="B137" s="806"/>
      <c r="C137" s="807"/>
      <c r="D137" s="807"/>
      <c r="E137" s="808"/>
      <c r="F137" s="521" t="s">
        <v>85</v>
      </c>
      <c r="G137" s="502">
        <f>'事業精算 (16)'!$I$9</f>
        <v>0</v>
      </c>
      <c r="H137" s="522" t="s">
        <v>13</v>
      </c>
      <c r="J137" s="523" t="s">
        <v>20</v>
      </c>
      <c r="K137" s="524">
        <f>'事業精算 (16)'!$K$20</f>
        <v>0</v>
      </c>
      <c r="L137" s="441" t="s">
        <v>21</v>
      </c>
      <c r="M137" s="441">
        <f>'事業精算 (16)'!$M$20</f>
        <v>0</v>
      </c>
      <c r="N137" s="525" t="s">
        <v>22</v>
      </c>
      <c r="P137" s="518">
        <f>'事業精算 (16)'!$M$30</f>
        <v>0</v>
      </c>
      <c r="Q137" s="441" t="s">
        <v>24</v>
      </c>
      <c r="R137" s="441">
        <f>'事業精算 (16)'!$O$30</f>
        <v>0</v>
      </c>
      <c r="S137" s="441" t="s">
        <v>24</v>
      </c>
      <c r="T137" s="519">
        <f>'事業精算 (16)'!$Q$30</f>
        <v>0</v>
      </c>
      <c r="U137" s="520">
        <f>'事業精算 (16)'!$M$34</f>
        <v>0</v>
      </c>
      <c r="V137" s="441" t="s">
        <v>24</v>
      </c>
      <c r="W137" s="441">
        <f>'事業精算 (16)'!$O$34</f>
        <v>0</v>
      </c>
      <c r="X137" s="502"/>
      <c r="Y137" s="441"/>
      <c r="Z137" s="520">
        <f>'事業精算 (16)'!$M$38</f>
        <v>0</v>
      </c>
      <c r="AA137" s="441" t="s">
        <v>24</v>
      </c>
      <c r="AB137" s="441">
        <f>'事業精算 (16)'!$O$38</f>
        <v>0</v>
      </c>
      <c r="AC137" s="441" t="s">
        <v>24</v>
      </c>
      <c r="AD137" s="519">
        <f>'事業精算 (16)'!$Q$38</f>
        <v>0</v>
      </c>
      <c r="AE137" s="506" t="s">
        <v>18</v>
      </c>
      <c r="AF137" s="441" t="s">
        <v>72</v>
      </c>
      <c r="AG137" s="507">
        <f>'事業精算 (16)'!$J$43</f>
        <v>0</v>
      </c>
      <c r="AH137" s="506"/>
      <c r="AI137" s="441"/>
      <c r="AJ137" s="509"/>
      <c r="AK137" s="506"/>
      <c r="AL137" s="441"/>
      <c r="AM137" s="509"/>
      <c r="AN137" s="510"/>
      <c r="AO137" s="502"/>
      <c r="AP137" s="509"/>
      <c r="AQ137" s="510"/>
      <c r="AR137" s="502"/>
      <c r="AS137" s="509"/>
      <c r="AT137" s="502"/>
      <c r="AU137" s="511"/>
      <c r="AV137" s="512"/>
      <c r="AW137" s="502"/>
      <c r="AX137" s="502"/>
      <c r="AY137" s="502"/>
      <c r="AZ137" s="502"/>
      <c r="BA137" s="502"/>
      <c r="BB137" s="502"/>
      <c r="BD137" s="514">
        <f>P137*R137*T137</f>
        <v>0</v>
      </c>
      <c r="BE137" s="510">
        <f>U137*W137</f>
        <v>0</v>
      </c>
      <c r="BF137" s="514">
        <f>Z137*AB137*AD137</f>
        <v>0</v>
      </c>
    </row>
    <row r="138" spans="1:58" s="193" customFormat="1" ht="21" customHeight="1" hidden="1">
      <c r="A138" s="797"/>
      <c r="B138" s="809" t="s">
        <v>39</v>
      </c>
      <c r="C138" s="810"/>
      <c r="D138" s="810"/>
      <c r="E138" s="811"/>
      <c r="F138" s="510"/>
      <c r="G138" s="502"/>
      <c r="H138" s="516"/>
      <c r="J138" s="499" t="s">
        <v>17</v>
      </c>
      <c r="K138" s="517" t="s">
        <v>198</v>
      </c>
      <c r="L138" s="828">
        <f>'事業精算 (16)'!$G$18</f>
        <v>0</v>
      </c>
      <c r="M138" s="828"/>
      <c r="N138" s="829"/>
      <c r="P138" s="518">
        <f>'事業精算 (16)'!$M$31</f>
        <v>0</v>
      </c>
      <c r="Q138" s="441" t="s">
        <v>416</v>
      </c>
      <c r="R138" s="441">
        <f>'事業精算 (16)'!$O$31</f>
        <v>0</v>
      </c>
      <c r="S138" s="724" t="s">
        <v>415</v>
      </c>
      <c r="T138" s="725"/>
      <c r="U138" s="520">
        <f>'事業精算 (16)'!$M$35</f>
        <v>0</v>
      </c>
      <c r="V138" s="441" t="s">
        <v>416</v>
      </c>
      <c r="W138" s="441">
        <f>'事業精算 (16)'!$O$35</f>
        <v>0</v>
      </c>
      <c r="X138" s="726" t="s">
        <v>415</v>
      </c>
      <c r="Y138" s="727"/>
      <c r="Z138" s="520">
        <f>'事業精算 (16)'!$M$39</f>
        <v>0</v>
      </c>
      <c r="AA138" s="441" t="s">
        <v>416</v>
      </c>
      <c r="AB138" s="441">
        <f>'事業精算 (16)'!$O$39</f>
        <v>0</v>
      </c>
      <c r="AC138" s="724" t="s">
        <v>415</v>
      </c>
      <c r="AD138" s="725"/>
      <c r="AE138" s="506" t="s">
        <v>27</v>
      </c>
      <c r="AF138" s="441" t="s">
        <v>74</v>
      </c>
      <c r="AG138" s="507">
        <f>'事業精算 (16)'!$J$44</f>
        <v>0</v>
      </c>
      <c r="AH138" s="506"/>
      <c r="AI138" s="441"/>
      <c r="AJ138" s="509"/>
      <c r="AK138" s="506"/>
      <c r="AL138" s="441"/>
      <c r="AM138" s="509"/>
      <c r="AN138" s="510"/>
      <c r="AO138" s="502"/>
      <c r="AP138" s="509"/>
      <c r="AQ138" s="510"/>
      <c r="AR138" s="502"/>
      <c r="AS138" s="509"/>
      <c r="AT138" s="502"/>
      <c r="AU138" s="511"/>
      <c r="AV138" s="512"/>
      <c r="AW138" s="502"/>
      <c r="AX138" s="502"/>
      <c r="AY138" s="502"/>
      <c r="AZ138" s="502"/>
      <c r="BA138" s="502"/>
      <c r="BB138" s="502"/>
      <c r="BD138" s="514">
        <f>P138*R138*T138</f>
        <v>0</v>
      </c>
      <c r="BE138" s="510">
        <f>U138*W138</f>
        <v>0</v>
      </c>
      <c r="BF138" s="514">
        <f>Z138*AB138*AD138</f>
        <v>0</v>
      </c>
    </row>
    <row r="139" spans="1:58" s="193" customFormat="1" ht="21" customHeight="1" hidden="1">
      <c r="A139" s="797"/>
      <c r="B139" s="834">
        <f>'事業精算 (16)'!$C$12</f>
        <v>0</v>
      </c>
      <c r="C139" s="835"/>
      <c r="D139" s="835"/>
      <c r="E139" s="836"/>
      <c r="F139" s="510"/>
      <c r="G139" s="502"/>
      <c r="H139" s="516"/>
      <c r="J139" s="499" t="s">
        <v>19</v>
      </c>
      <c r="K139" s="500" t="s">
        <v>200</v>
      </c>
      <c r="L139" s="830">
        <f>'事業精算 (16)'!$G$21</f>
        <v>0</v>
      </c>
      <c r="M139" s="830"/>
      <c r="N139" s="831"/>
      <c r="P139" s="526"/>
      <c r="Q139" s="441"/>
      <c r="R139" s="502"/>
      <c r="S139" s="441"/>
      <c r="T139" s="509"/>
      <c r="U139" s="510"/>
      <c r="V139" s="441"/>
      <c r="W139" s="502"/>
      <c r="X139" s="502"/>
      <c r="Y139" s="502"/>
      <c r="Z139" s="510"/>
      <c r="AA139" s="441"/>
      <c r="AB139" s="502"/>
      <c r="AC139" s="441"/>
      <c r="AD139" s="509"/>
      <c r="AE139" s="506" t="s">
        <v>31</v>
      </c>
      <c r="AF139" s="527" t="s">
        <v>30</v>
      </c>
      <c r="AG139" s="507">
        <f>'事業精算 (16)'!$J$45</f>
        <v>0</v>
      </c>
      <c r="AH139" s="506"/>
      <c r="AI139" s="441"/>
      <c r="AJ139" s="509"/>
      <c r="AK139" s="506"/>
      <c r="AL139" s="500"/>
      <c r="AM139" s="528"/>
      <c r="AN139" s="529"/>
      <c r="AO139" s="530"/>
      <c r="AP139" s="528"/>
      <c r="AQ139" s="529"/>
      <c r="AR139" s="530"/>
      <c r="AS139" s="528"/>
      <c r="AT139" s="530"/>
      <c r="AU139" s="511"/>
      <c r="AV139" s="512"/>
      <c r="AW139" s="502"/>
      <c r="AX139" s="502"/>
      <c r="AY139" s="502"/>
      <c r="AZ139" s="502"/>
      <c r="BA139" s="502"/>
      <c r="BB139" s="502"/>
      <c r="BD139" s="514">
        <f>P139*R139*T139</f>
        <v>0</v>
      </c>
      <c r="BE139" s="510">
        <f>U139*W139</f>
        <v>0</v>
      </c>
      <c r="BF139" s="514">
        <f>Z139*AB139*AD139</f>
        <v>0</v>
      </c>
    </row>
    <row r="140" spans="1:58" s="193" customFormat="1" ht="21" customHeight="1" hidden="1" thickBot="1">
      <c r="A140" s="798"/>
      <c r="B140" s="837"/>
      <c r="C140" s="838"/>
      <c r="D140" s="838"/>
      <c r="E140" s="839"/>
      <c r="F140" s="531"/>
      <c r="G140" s="532"/>
      <c r="H140" s="533"/>
      <c r="J140" s="499" t="s">
        <v>27</v>
      </c>
      <c r="K140" s="441" t="s">
        <v>201</v>
      </c>
      <c r="L140" s="832">
        <f>'事業精算 (16)'!$G$22</f>
        <v>0</v>
      </c>
      <c r="M140" s="832"/>
      <c r="N140" s="833"/>
      <c r="P140" s="534"/>
      <c r="Q140" s="535"/>
      <c r="R140" s="532"/>
      <c r="S140" s="535"/>
      <c r="T140" s="536"/>
      <c r="U140" s="531"/>
      <c r="V140" s="535"/>
      <c r="W140" s="532"/>
      <c r="X140" s="532"/>
      <c r="Y140" s="532"/>
      <c r="Z140" s="531"/>
      <c r="AA140" s="535"/>
      <c r="AB140" s="532"/>
      <c r="AC140" s="535"/>
      <c r="AD140" s="536"/>
      <c r="AE140" s="537" t="s">
        <v>70</v>
      </c>
      <c r="AF140" s="535" t="s">
        <v>73</v>
      </c>
      <c r="AG140" s="538">
        <f>'事業精算 (16)'!$J$46</f>
        <v>0</v>
      </c>
      <c r="AH140" s="537"/>
      <c r="AI140" s="535"/>
      <c r="AJ140" s="536"/>
      <c r="AK140" s="537"/>
      <c r="AL140" s="535"/>
      <c r="AM140" s="536"/>
      <c r="AN140" s="531"/>
      <c r="AO140" s="532"/>
      <c r="AP140" s="536"/>
      <c r="AQ140" s="531"/>
      <c r="AR140" s="532"/>
      <c r="AS140" s="536"/>
      <c r="AT140" s="532"/>
      <c r="AU140" s="539"/>
      <c r="AV140" s="540"/>
      <c r="AW140" s="502"/>
      <c r="AX140" s="502"/>
      <c r="AY140" s="502"/>
      <c r="AZ140" s="502"/>
      <c r="BA140" s="502"/>
      <c r="BB140" s="502"/>
      <c r="BD140" s="541">
        <f>P140*R140*T140</f>
        <v>0</v>
      </c>
      <c r="BE140" s="531">
        <f>U140*W140</f>
        <v>0</v>
      </c>
      <c r="BF140" s="541">
        <f>Z140*AB140*AD140</f>
        <v>0</v>
      </c>
    </row>
    <row r="141" spans="1:58" s="553" customFormat="1" ht="21" customHeight="1" hidden="1">
      <c r="A141" s="546" t="s">
        <v>7</v>
      </c>
      <c r="B141" s="547">
        <f>SUM(B134,B126,B118,B110)</f>
        <v>0</v>
      </c>
      <c r="C141" s="548" t="s">
        <v>340</v>
      </c>
      <c r="D141" s="548">
        <f>SUM(D134,D126,D110,D118)</f>
        <v>0</v>
      </c>
      <c r="E141" s="549" t="s">
        <v>341</v>
      </c>
      <c r="F141" s="550">
        <f>F109+F117+F125+F133</f>
        <v>0</v>
      </c>
      <c r="G141" s="551">
        <f>G109+G117+G125+G133</f>
        <v>0</v>
      </c>
      <c r="H141" s="552">
        <f>H109+H117+H125+H133</f>
        <v>0</v>
      </c>
      <c r="J141" s="843">
        <f>K109+K117+K125+K133</f>
        <v>0</v>
      </c>
      <c r="K141" s="844"/>
      <c r="L141" s="844"/>
      <c r="M141" s="844"/>
      <c r="N141" s="845"/>
      <c r="P141" s="741">
        <f>P109+P117+P125+P133</f>
        <v>0</v>
      </c>
      <c r="Q141" s="735"/>
      <c r="R141" s="735"/>
      <c r="S141" s="735"/>
      <c r="T141" s="736"/>
      <c r="U141" s="731">
        <f>U109+U117+U125+U133</f>
        <v>0</v>
      </c>
      <c r="V141" s="732"/>
      <c r="W141" s="732"/>
      <c r="X141" s="732"/>
      <c r="Y141" s="733"/>
      <c r="Z141" s="734">
        <f>Z109+Z117+Z125+Z133</f>
        <v>0</v>
      </c>
      <c r="AA141" s="735"/>
      <c r="AB141" s="735"/>
      <c r="AC141" s="735"/>
      <c r="AD141" s="736"/>
      <c r="AE141" s="734">
        <f>AE109+AE117+AE125+AE133</f>
        <v>0</v>
      </c>
      <c r="AF141" s="735"/>
      <c r="AG141" s="736"/>
      <c r="AH141" s="734">
        <f>AH109+AH117+AH125+AH133</f>
        <v>0</v>
      </c>
      <c r="AI141" s="735"/>
      <c r="AJ141" s="736"/>
      <c r="AK141" s="734">
        <f>AK109+AK117+AK125+AK133</f>
        <v>0</v>
      </c>
      <c r="AL141" s="735"/>
      <c r="AM141" s="736"/>
      <c r="AN141" s="734">
        <f>AN109+AN117+AN125+AN133</f>
        <v>0</v>
      </c>
      <c r="AO141" s="735"/>
      <c r="AP141" s="736"/>
      <c r="AQ141" s="734">
        <f>AQ109+AQ117+AQ125+AQ133</f>
        <v>0</v>
      </c>
      <c r="AR141" s="735"/>
      <c r="AS141" s="736"/>
      <c r="AT141" s="551">
        <f>SUM(AT133,AT125,AT117,AT109)</f>
        <v>0</v>
      </c>
      <c r="AU141" s="554">
        <f>AU109+AU117+AU125+AU133</f>
        <v>0</v>
      </c>
      <c r="AV141" s="555">
        <f>AV109+AV117+AV125+AV133</f>
        <v>0</v>
      </c>
      <c r="AW141" s="556"/>
      <c r="AX141" s="556"/>
      <c r="AY141" s="556"/>
      <c r="AZ141" s="556"/>
      <c r="BA141" s="556"/>
      <c r="BB141" s="556"/>
      <c r="BD141" s="557"/>
      <c r="BE141" s="558"/>
      <c r="BF141" s="557"/>
    </row>
    <row r="142" spans="1:58" s="553" customFormat="1" ht="21" customHeight="1" hidden="1" thickBot="1">
      <c r="A142" s="559" t="s">
        <v>48</v>
      </c>
      <c r="B142" s="560">
        <f>B141+B108</f>
        <v>0</v>
      </c>
      <c r="C142" s="561" t="s">
        <v>340</v>
      </c>
      <c r="D142" s="561">
        <f>D141+D108</f>
        <v>0</v>
      </c>
      <c r="E142" s="562" t="s">
        <v>341</v>
      </c>
      <c r="F142" s="563">
        <f>F108+F141</f>
        <v>0</v>
      </c>
      <c r="G142" s="564">
        <f>G108+G141</f>
        <v>0</v>
      </c>
      <c r="H142" s="565">
        <f>H108+H141</f>
        <v>0</v>
      </c>
      <c r="J142" s="812">
        <f>J108+J141</f>
        <v>0</v>
      </c>
      <c r="K142" s="813">
        <f>K108+K141</f>
        <v>0</v>
      </c>
      <c r="L142" s="813">
        <f>L108+L141</f>
        <v>0</v>
      </c>
      <c r="M142" s="813">
        <f>M108+M141</f>
        <v>0</v>
      </c>
      <c r="N142" s="814">
        <f>N108+N141</f>
        <v>0</v>
      </c>
      <c r="P142" s="815">
        <f aca="true" t="shared" si="7" ref="P142:AV142">P108+P141</f>
        <v>0</v>
      </c>
      <c r="Q142" s="816">
        <f t="shared" si="7"/>
        <v>0</v>
      </c>
      <c r="R142" s="816">
        <f t="shared" si="7"/>
        <v>0</v>
      </c>
      <c r="S142" s="816">
        <f t="shared" si="7"/>
        <v>0</v>
      </c>
      <c r="T142" s="817">
        <f t="shared" si="7"/>
        <v>0</v>
      </c>
      <c r="U142" s="819">
        <f t="shared" si="7"/>
        <v>0</v>
      </c>
      <c r="V142" s="820"/>
      <c r="W142" s="820"/>
      <c r="X142" s="820"/>
      <c r="Y142" s="821"/>
      <c r="Z142" s="818">
        <f t="shared" si="7"/>
        <v>0</v>
      </c>
      <c r="AA142" s="816">
        <f t="shared" si="7"/>
        <v>0</v>
      </c>
      <c r="AB142" s="816">
        <f t="shared" si="7"/>
        <v>0</v>
      </c>
      <c r="AC142" s="816">
        <f t="shared" si="7"/>
        <v>0</v>
      </c>
      <c r="AD142" s="817">
        <f t="shared" si="7"/>
        <v>0</v>
      </c>
      <c r="AE142" s="818">
        <f t="shared" si="7"/>
        <v>0</v>
      </c>
      <c r="AF142" s="816">
        <f t="shared" si="7"/>
        <v>0</v>
      </c>
      <c r="AG142" s="817">
        <f t="shared" si="7"/>
        <v>0</v>
      </c>
      <c r="AH142" s="818">
        <f t="shared" si="7"/>
        <v>0</v>
      </c>
      <c r="AI142" s="816">
        <f t="shared" si="7"/>
        <v>0</v>
      </c>
      <c r="AJ142" s="817">
        <f t="shared" si="7"/>
        <v>0</v>
      </c>
      <c r="AK142" s="818">
        <f t="shared" si="7"/>
        <v>0</v>
      </c>
      <c r="AL142" s="816">
        <f t="shared" si="7"/>
        <v>0</v>
      </c>
      <c r="AM142" s="817">
        <f t="shared" si="7"/>
        <v>0</v>
      </c>
      <c r="AN142" s="818">
        <f aca="true" t="shared" si="8" ref="AN142:AS142">AN108+AN141</f>
        <v>0</v>
      </c>
      <c r="AO142" s="816">
        <f t="shared" si="8"/>
        <v>0</v>
      </c>
      <c r="AP142" s="817">
        <f t="shared" si="8"/>
        <v>0</v>
      </c>
      <c r="AQ142" s="818">
        <f t="shared" si="8"/>
        <v>0</v>
      </c>
      <c r="AR142" s="816">
        <f t="shared" si="8"/>
        <v>0</v>
      </c>
      <c r="AS142" s="817">
        <f t="shared" si="8"/>
        <v>0</v>
      </c>
      <c r="AT142" s="566">
        <f>AT141+AT108</f>
        <v>0</v>
      </c>
      <c r="AU142" s="567">
        <f t="shared" si="7"/>
        <v>0</v>
      </c>
      <c r="AV142" s="568">
        <f t="shared" si="7"/>
        <v>0</v>
      </c>
      <c r="AW142" s="556"/>
      <c r="AX142" s="556"/>
      <c r="AY142" s="556"/>
      <c r="AZ142" s="556"/>
      <c r="BA142" s="556"/>
      <c r="BB142" s="556"/>
      <c r="BD142" s="557"/>
      <c r="BE142" s="558"/>
      <c r="BF142" s="557"/>
    </row>
    <row r="143" spans="1:58" s="193" customFormat="1" ht="21" customHeight="1" hidden="1">
      <c r="A143" s="578">
        <v>17</v>
      </c>
      <c r="B143" s="840">
        <f>'事業精算 (17)'!$C$6</f>
        <v>0</v>
      </c>
      <c r="C143" s="841"/>
      <c r="D143" s="841"/>
      <c r="E143" s="842"/>
      <c r="F143" s="483">
        <f>'事業精算 (17)'!$F$8</f>
        <v>0</v>
      </c>
      <c r="G143" s="484">
        <f>SUM(G146:G147)</f>
        <v>0</v>
      </c>
      <c r="H143" s="485">
        <f>SUM(F143:G143)</f>
        <v>0</v>
      </c>
      <c r="J143" s="486"/>
      <c r="K143" s="822">
        <f>L144+L145+L148+L149+L150</f>
        <v>0</v>
      </c>
      <c r="L143" s="822"/>
      <c r="M143" s="822"/>
      <c r="N143" s="823"/>
      <c r="P143" s="737">
        <f>'事業精算 (17)'!$E$28</f>
        <v>0</v>
      </c>
      <c r="Q143" s="729"/>
      <c r="R143" s="729"/>
      <c r="S143" s="729"/>
      <c r="T143" s="730"/>
      <c r="U143" s="738">
        <f>'事業精算 (17)'!$H$35</f>
        <v>0</v>
      </c>
      <c r="V143" s="739"/>
      <c r="W143" s="739"/>
      <c r="X143" s="739"/>
      <c r="Y143" s="740"/>
      <c r="Z143" s="728">
        <f>'事業精算 (17)'!$H$39</f>
        <v>0</v>
      </c>
      <c r="AA143" s="729"/>
      <c r="AB143" s="729"/>
      <c r="AC143" s="729"/>
      <c r="AD143" s="730"/>
      <c r="AE143" s="728">
        <f>SUM(AG144:AG150)</f>
        <v>0</v>
      </c>
      <c r="AF143" s="729"/>
      <c r="AG143" s="730"/>
      <c r="AH143" s="728">
        <f>SUM(AJ144:AJ146)</f>
        <v>0</v>
      </c>
      <c r="AI143" s="729"/>
      <c r="AJ143" s="730"/>
      <c r="AK143" s="728">
        <f>'事業精算 (17)'!$E$50</f>
        <v>0</v>
      </c>
      <c r="AL143" s="729"/>
      <c r="AM143" s="730"/>
      <c r="AN143" s="888">
        <f>'事業精算 (17)'!$E$51</f>
        <v>0</v>
      </c>
      <c r="AO143" s="889"/>
      <c r="AP143" s="890"/>
      <c r="AQ143" s="738">
        <f>SUM(AS144:AS145)</f>
        <v>0</v>
      </c>
      <c r="AR143" s="739"/>
      <c r="AS143" s="740"/>
      <c r="AT143" s="487">
        <f>'事業精算 (17)'!$E$54</f>
        <v>0</v>
      </c>
      <c r="AU143" s="488">
        <f>SUM(P143:AT143)</f>
        <v>0</v>
      </c>
      <c r="AV143" s="489">
        <f>K143-AU143</f>
        <v>0</v>
      </c>
      <c r="AW143" s="490"/>
      <c r="AX143">
        <f>IF(A144=0,0,1)</f>
        <v>0</v>
      </c>
      <c r="AY143" s="490"/>
      <c r="AZ143" s="490"/>
      <c r="BA143" s="490"/>
      <c r="BB143" s="490"/>
      <c r="BD143" s="491" t="s">
        <v>2</v>
      </c>
      <c r="BE143" s="492" t="s">
        <v>3</v>
      </c>
      <c r="BF143" s="491" t="s">
        <v>4</v>
      </c>
    </row>
    <row r="144" spans="1:58" s="193" customFormat="1" ht="21" customHeight="1" hidden="1">
      <c r="A144" s="797">
        <f>'事業精算 (17)'!$C$13</f>
        <v>0</v>
      </c>
      <c r="B144" s="493">
        <f>'事業精算 (17)'!$J$6</f>
        <v>0</v>
      </c>
      <c r="C144" s="494" t="s">
        <v>105</v>
      </c>
      <c r="D144" s="494">
        <f>'事業精算 (17)'!$L$6</f>
        <v>0</v>
      </c>
      <c r="E144" s="495" t="s">
        <v>26</v>
      </c>
      <c r="F144" s="496" t="s">
        <v>13</v>
      </c>
      <c r="G144" s="497" t="s">
        <v>13</v>
      </c>
      <c r="H144" s="498" t="s">
        <v>13</v>
      </c>
      <c r="J144" s="499" t="s">
        <v>14</v>
      </c>
      <c r="K144" s="500" t="s">
        <v>196</v>
      </c>
      <c r="L144" s="824">
        <f>'事業精算 (17)'!$G$17</f>
        <v>0</v>
      </c>
      <c r="M144" s="824"/>
      <c r="N144" s="825"/>
      <c r="P144" s="501" t="s">
        <v>25</v>
      </c>
      <c r="Q144" s="502"/>
      <c r="R144" s="503" t="s">
        <v>13</v>
      </c>
      <c r="S144" s="502"/>
      <c r="T144" s="504" t="s">
        <v>26</v>
      </c>
      <c r="U144" s="505" t="s">
        <v>25</v>
      </c>
      <c r="V144" s="502"/>
      <c r="W144" s="503" t="s">
        <v>13</v>
      </c>
      <c r="X144" s="503"/>
      <c r="Y144" s="503"/>
      <c r="Z144" s="505" t="s">
        <v>25</v>
      </c>
      <c r="AA144" s="502"/>
      <c r="AB144" s="503" t="s">
        <v>13</v>
      </c>
      <c r="AC144" s="502"/>
      <c r="AD144" s="504" t="s">
        <v>26</v>
      </c>
      <c r="AE144" s="506" t="s">
        <v>14</v>
      </c>
      <c r="AF144" s="441" t="s">
        <v>29</v>
      </c>
      <c r="AG144" s="507">
        <f>'事業精算 (17)'!$J$40</f>
        <v>0</v>
      </c>
      <c r="AH144" s="506" t="s">
        <v>14</v>
      </c>
      <c r="AI144" s="441" t="s">
        <v>189</v>
      </c>
      <c r="AJ144" s="508">
        <f>'事業精算 (17)'!$J$47</f>
        <v>0</v>
      </c>
      <c r="AK144" s="506"/>
      <c r="AL144" s="441"/>
      <c r="AM144" s="509"/>
      <c r="AN144" s="510"/>
      <c r="AO144" s="502"/>
      <c r="AP144" s="509"/>
      <c r="AQ144" s="510" t="s">
        <v>14</v>
      </c>
      <c r="AR144" s="441" t="s">
        <v>195</v>
      </c>
      <c r="AS144" s="508">
        <f>'事業精算 (17)'!$J$52</f>
        <v>0</v>
      </c>
      <c r="AT144" s="502"/>
      <c r="AU144" s="511"/>
      <c r="AV144" s="512"/>
      <c r="AW144" s="502"/>
      <c r="AX144" s="502"/>
      <c r="AY144" s="502"/>
      <c r="AZ144" s="502"/>
      <c r="BA144" s="502"/>
      <c r="BB144" s="502"/>
      <c r="BD144" s="513"/>
      <c r="BE144" s="510"/>
      <c r="BF144" s="514"/>
    </row>
    <row r="145" spans="1:58" s="193" customFormat="1" ht="21" customHeight="1" hidden="1">
      <c r="A145" s="797"/>
      <c r="B145" s="809" t="s">
        <v>41</v>
      </c>
      <c r="C145" s="810"/>
      <c r="D145" s="810"/>
      <c r="E145" s="811"/>
      <c r="F145" s="515" t="s">
        <v>83</v>
      </c>
      <c r="G145" s="502"/>
      <c r="H145" s="516"/>
      <c r="J145" s="499" t="s">
        <v>15</v>
      </c>
      <c r="K145" s="517" t="s">
        <v>199</v>
      </c>
      <c r="L145" s="826">
        <f>'事業精算 (17)'!$G$19</f>
        <v>0</v>
      </c>
      <c r="M145" s="826"/>
      <c r="N145" s="827"/>
      <c r="P145" s="518">
        <f>'事業精算 (17)'!$M$28</f>
        <v>0</v>
      </c>
      <c r="Q145" s="441" t="s">
        <v>24</v>
      </c>
      <c r="R145" s="441">
        <f>'事業精算 (17)'!$O$28</f>
        <v>0</v>
      </c>
      <c r="S145" s="441" t="s">
        <v>24</v>
      </c>
      <c r="T145" s="519">
        <f>'事業精算 (17)'!$Q$28</f>
        <v>0</v>
      </c>
      <c r="U145" s="520">
        <f>'事業精算 (17)'!$M$32</f>
        <v>0</v>
      </c>
      <c r="V145" s="441" t="s">
        <v>24</v>
      </c>
      <c r="W145" s="441">
        <f>'事業精算 (17)'!$O$32</f>
        <v>0</v>
      </c>
      <c r="X145" s="502"/>
      <c r="Y145" s="441"/>
      <c r="Z145" s="520">
        <f>'事業精算 (17)'!$M$36</f>
        <v>0</v>
      </c>
      <c r="AA145" s="441" t="s">
        <v>24</v>
      </c>
      <c r="AB145" s="441">
        <f>'事業精算 (17)'!$O$36</f>
        <v>0</v>
      </c>
      <c r="AC145" s="441" t="s">
        <v>24</v>
      </c>
      <c r="AD145" s="519">
        <f>'事業精算 (17)'!$Q$36</f>
        <v>0</v>
      </c>
      <c r="AE145" s="506" t="s">
        <v>15</v>
      </c>
      <c r="AF145" s="441" t="s">
        <v>28</v>
      </c>
      <c r="AG145" s="507">
        <f>'事業精算 (17)'!$J$41</f>
        <v>0</v>
      </c>
      <c r="AH145" s="506" t="s">
        <v>15</v>
      </c>
      <c r="AI145" s="441" t="s">
        <v>193</v>
      </c>
      <c r="AJ145" s="508">
        <f>'事業精算 (17)'!$J$48</f>
        <v>0</v>
      </c>
      <c r="AK145" s="506"/>
      <c r="AL145" s="441"/>
      <c r="AM145" s="509"/>
      <c r="AN145" s="510"/>
      <c r="AO145" s="502"/>
      <c r="AP145" s="509"/>
      <c r="AQ145" s="510"/>
      <c r="AR145" s="441"/>
      <c r="AS145" s="508"/>
      <c r="AT145" s="502"/>
      <c r="AU145" s="511"/>
      <c r="AV145" s="512"/>
      <c r="AW145" s="502"/>
      <c r="AX145" s="502"/>
      <c r="AY145" s="502"/>
      <c r="AZ145" s="502"/>
      <c r="BA145" s="502"/>
      <c r="BB145" s="502"/>
      <c r="BD145" s="514">
        <f>P145*R145*T145</f>
        <v>0</v>
      </c>
      <c r="BE145" s="510">
        <f>U145*W145</f>
        <v>0</v>
      </c>
      <c r="BF145" s="514">
        <f>Z145*AB145*AD145</f>
        <v>0</v>
      </c>
    </row>
    <row r="146" spans="1:58" s="193" customFormat="1" ht="21" customHeight="1" hidden="1">
      <c r="A146" s="797"/>
      <c r="B146" s="806">
        <f>'事業精算 (17)'!$C$11</f>
        <v>0</v>
      </c>
      <c r="C146" s="807"/>
      <c r="D146" s="807"/>
      <c r="E146" s="808"/>
      <c r="F146" s="521" t="s">
        <v>84</v>
      </c>
      <c r="G146" s="502">
        <f>'事業精算 (17)'!$F$9</f>
        <v>0</v>
      </c>
      <c r="H146" s="522" t="s">
        <v>13</v>
      </c>
      <c r="J146" s="523" t="s">
        <v>20</v>
      </c>
      <c r="K146" s="524">
        <f>'事業精算 (17)'!$K$19</f>
        <v>0</v>
      </c>
      <c r="L146" s="441" t="s">
        <v>21</v>
      </c>
      <c r="M146" s="441">
        <f>'事業精算 (17)'!$M$19</f>
        <v>0</v>
      </c>
      <c r="N146" s="525" t="s">
        <v>22</v>
      </c>
      <c r="P146" s="518">
        <f>'事業精算 (17)'!$M$29</f>
        <v>0</v>
      </c>
      <c r="Q146" s="441" t="s">
        <v>24</v>
      </c>
      <c r="R146" s="441">
        <f>'事業精算 (17)'!$O$29</f>
        <v>0</v>
      </c>
      <c r="S146" s="441" t="s">
        <v>24</v>
      </c>
      <c r="T146" s="519">
        <f>'事業精算 (17)'!$Q$29</f>
        <v>0</v>
      </c>
      <c r="U146" s="520">
        <f>'事業精算 (17)'!$M$33</f>
        <v>0</v>
      </c>
      <c r="V146" s="441" t="s">
        <v>24</v>
      </c>
      <c r="W146" s="441">
        <f>'事業精算 (17)'!$O$33</f>
        <v>0</v>
      </c>
      <c r="X146" s="502"/>
      <c r="Y146" s="441"/>
      <c r="Z146" s="520">
        <f>'事業精算 (17)'!$M$37</f>
        <v>0</v>
      </c>
      <c r="AA146" s="441" t="s">
        <v>24</v>
      </c>
      <c r="AB146" s="441">
        <f>'事業精算 (17)'!$O$37</f>
        <v>0</v>
      </c>
      <c r="AC146" s="441" t="s">
        <v>24</v>
      </c>
      <c r="AD146" s="519">
        <f>'事業精算 (17)'!$Q$37</f>
        <v>0</v>
      </c>
      <c r="AE146" s="506" t="s">
        <v>16</v>
      </c>
      <c r="AF146" s="441" t="s">
        <v>104</v>
      </c>
      <c r="AG146" s="507">
        <f>'事業精算 (17)'!$J$42</f>
        <v>0</v>
      </c>
      <c r="AH146" s="506" t="s">
        <v>17</v>
      </c>
      <c r="AI146" s="441" t="s">
        <v>394</v>
      </c>
      <c r="AJ146" s="509">
        <f>'事業精算 (17)'!$J$49</f>
        <v>0</v>
      </c>
      <c r="AK146" s="506"/>
      <c r="AL146" s="441"/>
      <c r="AM146" s="509"/>
      <c r="AN146" s="510"/>
      <c r="AO146" s="502"/>
      <c r="AP146" s="509"/>
      <c r="AQ146" s="510"/>
      <c r="AR146" s="502"/>
      <c r="AS146" s="509"/>
      <c r="AT146" s="502"/>
      <c r="AU146" s="511"/>
      <c r="AV146" s="512"/>
      <c r="AW146" s="502"/>
      <c r="AX146" s="502"/>
      <c r="AY146" s="502"/>
      <c r="AZ146" s="502"/>
      <c r="BA146" s="502"/>
      <c r="BB146" s="502"/>
      <c r="BD146" s="514"/>
      <c r="BE146" s="510"/>
      <c r="BF146" s="514"/>
    </row>
    <row r="147" spans="1:58" s="193" customFormat="1" ht="21" customHeight="1" hidden="1">
      <c r="A147" s="797"/>
      <c r="B147" s="806"/>
      <c r="C147" s="807"/>
      <c r="D147" s="807"/>
      <c r="E147" s="808"/>
      <c r="F147" s="521" t="s">
        <v>85</v>
      </c>
      <c r="G147" s="502">
        <f>'事業精算 (17)'!$I$9</f>
        <v>0</v>
      </c>
      <c r="H147" s="522" t="s">
        <v>13</v>
      </c>
      <c r="J147" s="523" t="s">
        <v>20</v>
      </c>
      <c r="K147" s="524">
        <f>'事業精算 (17)'!$K$20</f>
        <v>0</v>
      </c>
      <c r="L147" s="441" t="s">
        <v>21</v>
      </c>
      <c r="M147" s="441">
        <f>'事業精算 (17)'!$M$20</f>
        <v>0</v>
      </c>
      <c r="N147" s="525" t="s">
        <v>22</v>
      </c>
      <c r="P147" s="518">
        <f>'事業精算 (17)'!$M$30</f>
        <v>0</v>
      </c>
      <c r="Q147" s="441" t="s">
        <v>24</v>
      </c>
      <c r="R147" s="441">
        <f>'事業精算 (17)'!$O$30</f>
        <v>0</v>
      </c>
      <c r="S147" s="441" t="s">
        <v>24</v>
      </c>
      <c r="T147" s="519">
        <f>'事業精算 (17)'!$Q$30</f>
        <v>0</v>
      </c>
      <c r="U147" s="520">
        <f>'事業精算 (17)'!$M$34</f>
        <v>0</v>
      </c>
      <c r="V147" s="441" t="s">
        <v>24</v>
      </c>
      <c r="W147" s="441">
        <f>'事業精算 (17)'!$O$34</f>
        <v>0</v>
      </c>
      <c r="X147" s="502"/>
      <c r="Y147" s="441"/>
      <c r="Z147" s="520">
        <f>'事業精算 (17)'!$M$38</f>
        <v>0</v>
      </c>
      <c r="AA147" s="441" t="s">
        <v>24</v>
      </c>
      <c r="AB147" s="441">
        <f>'事業精算 (17)'!$O$38</f>
        <v>0</v>
      </c>
      <c r="AC147" s="441" t="s">
        <v>24</v>
      </c>
      <c r="AD147" s="519">
        <f>'事業精算 (17)'!$Q$38</f>
        <v>0</v>
      </c>
      <c r="AE147" s="506" t="s">
        <v>18</v>
      </c>
      <c r="AF147" s="441" t="s">
        <v>72</v>
      </c>
      <c r="AG147" s="507">
        <f>'事業精算 (17)'!$J$43</f>
        <v>0</v>
      </c>
      <c r="AH147" s="506"/>
      <c r="AI147" s="441"/>
      <c r="AJ147" s="509"/>
      <c r="AK147" s="506"/>
      <c r="AL147" s="441"/>
      <c r="AM147" s="509"/>
      <c r="AN147" s="510"/>
      <c r="AO147" s="502"/>
      <c r="AP147" s="509"/>
      <c r="AQ147" s="510"/>
      <c r="AR147" s="502"/>
      <c r="AS147" s="509"/>
      <c r="AT147" s="502"/>
      <c r="AU147" s="511"/>
      <c r="AV147" s="512"/>
      <c r="AW147" s="502"/>
      <c r="AX147" s="502"/>
      <c r="AY147" s="502"/>
      <c r="AZ147" s="502"/>
      <c r="BA147" s="502"/>
      <c r="BB147" s="502"/>
      <c r="BD147" s="514">
        <f>P147*R147*T147</f>
        <v>0</v>
      </c>
      <c r="BE147" s="510">
        <f>U147*W147</f>
        <v>0</v>
      </c>
      <c r="BF147" s="514">
        <f>Z147*AB147*AD147</f>
        <v>0</v>
      </c>
    </row>
    <row r="148" spans="1:58" s="193" customFormat="1" ht="21" customHeight="1" hidden="1">
      <c r="A148" s="797"/>
      <c r="B148" s="809" t="s">
        <v>39</v>
      </c>
      <c r="C148" s="810"/>
      <c r="D148" s="810"/>
      <c r="E148" s="811"/>
      <c r="F148" s="510"/>
      <c r="G148" s="502"/>
      <c r="H148" s="516"/>
      <c r="J148" s="499" t="s">
        <v>17</v>
      </c>
      <c r="K148" s="517" t="s">
        <v>198</v>
      </c>
      <c r="L148" s="828">
        <f>'事業精算 (17)'!$G$18</f>
        <v>0</v>
      </c>
      <c r="M148" s="828"/>
      <c r="N148" s="829"/>
      <c r="P148" s="518">
        <f>'事業精算 (17)'!$M$31</f>
        <v>0</v>
      </c>
      <c r="Q148" s="441" t="s">
        <v>416</v>
      </c>
      <c r="R148" s="441">
        <f>'事業精算 (17)'!$O$31</f>
        <v>0</v>
      </c>
      <c r="S148" s="724" t="s">
        <v>415</v>
      </c>
      <c r="T148" s="725"/>
      <c r="U148" s="520">
        <f>'事業精算 (17)'!$M$35</f>
        <v>0</v>
      </c>
      <c r="V148" s="441" t="s">
        <v>416</v>
      </c>
      <c r="W148" s="441">
        <f>'事業精算 (17)'!$O$35</f>
        <v>0</v>
      </c>
      <c r="X148" s="726" t="s">
        <v>415</v>
      </c>
      <c r="Y148" s="727"/>
      <c r="Z148" s="520">
        <f>'事業精算 (17)'!$M$39</f>
        <v>0</v>
      </c>
      <c r="AA148" s="441" t="s">
        <v>416</v>
      </c>
      <c r="AB148" s="441">
        <f>'事業精算 (17)'!$O$39</f>
        <v>0</v>
      </c>
      <c r="AC148" s="724" t="s">
        <v>415</v>
      </c>
      <c r="AD148" s="725"/>
      <c r="AE148" s="506" t="s">
        <v>27</v>
      </c>
      <c r="AF148" s="441" t="s">
        <v>74</v>
      </c>
      <c r="AG148" s="507">
        <f>'事業精算 (17)'!$J$44</f>
        <v>0</v>
      </c>
      <c r="AH148" s="506"/>
      <c r="AI148" s="441"/>
      <c r="AJ148" s="509"/>
      <c r="AK148" s="506"/>
      <c r="AL148" s="441"/>
      <c r="AM148" s="509"/>
      <c r="AN148" s="510"/>
      <c r="AO148" s="502"/>
      <c r="AP148" s="509"/>
      <c r="AQ148" s="510"/>
      <c r="AR148" s="502"/>
      <c r="AS148" s="509"/>
      <c r="AT148" s="502"/>
      <c r="AU148" s="511"/>
      <c r="AV148" s="512"/>
      <c r="AW148" s="502"/>
      <c r="AX148" s="502"/>
      <c r="AY148" s="502"/>
      <c r="AZ148" s="502"/>
      <c r="BA148" s="502"/>
      <c r="BB148" s="502"/>
      <c r="BD148" s="514">
        <f>P148*R148*T148</f>
        <v>0</v>
      </c>
      <c r="BE148" s="510">
        <f>U148*W148</f>
        <v>0</v>
      </c>
      <c r="BF148" s="514">
        <f>Z148*AB148*AD148</f>
        <v>0</v>
      </c>
    </row>
    <row r="149" spans="1:58" s="193" customFormat="1" ht="21" customHeight="1" hidden="1">
      <c r="A149" s="797"/>
      <c r="B149" s="834">
        <f>'事業精算 (17)'!$C$12</f>
        <v>0</v>
      </c>
      <c r="C149" s="835"/>
      <c r="D149" s="835"/>
      <c r="E149" s="836"/>
      <c r="F149" s="510"/>
      <c r="G149" s="502"/>
      <c r="H149" s="516"/>
      <c r="J149" s="499" t="s">
        <v>19</v>
      </c>
      <c r="K149" s="500" t="s">
        <v>200</v>
      </c>
      <c r="L149" s="830">
        <f>'事業精算 (17)'!$G$21</f>
        <v>0</v>
      </c>
      <c r="M149" s="830"/>
      <c r="N149" s="831"/>
      <c r="P149" s="526"/>
      <c r="Q149" s="441"/>
      <c r="R149" s="502"/>
      <c r="S149" s="441"/>
      <c r="T149" s="509"/>
      <c r="U149" s="510"/>
      <c r="V149" s="441"/>
      <c r="W149" s="502"/>
      <c r="X149" s="502"/>
      <c r="Y149" s="502"/>
      <c r="Z149" s="510"/>
      <c r="AA149" s="441"/>
      <c r="AB149" s="502"/>
      <c r="AC149" s="441"/>
      <c r="AD149" s="509"/>
      <c r="AE149" s="506" t="s">
        <v>31</v>
      </c>
      <c r="AF149" s="527" t="s">
        <v>30</v>
      </c>
      <c r="AG149" s="507">
        <f>'事業精算 (17)'!$J$45</f>
        <v>0</v>
      </c>
      <c r="AH149" s="506"/>
      <c r="AI149" s="441"/>
      <c r="AJ149" s="509"/>
      <c r="AK149" s="506"/>
      <c r="AL149" s="500"/>
      <c r="AM149" s="528"/>
      <c r="AN149" s="529"/>
      <c r="AO149" s="530"/>
      <c r="AP149" s="528"/>
      <c r="AQ149" s="529"/>
      <c r="AR149" s="530"/>
      <c r="AS149" s="528"/>
      <c r="AT149" s="530"/>
      <c r="AU149" s="511"/>
      <c r="AV149" s="512"/>
      <c r="AW149" s="502"/>
      <c r="AX149" s="502"/>
      <c r="AY149" s="502"/>
      <c r="AZ149" s="502"/>
      <c r="BA149" s="502"/>
      <c r="BB149" s="502"/>
      <c r="BD149" s="514">
        <f>P149*R149*T149</f>
        <v>0</v>
      </c>
      <c r="BE149" s="510">
        <f>U149*W149</f>
        <v>0</v>
      </c>
      <c r="BF149" s="514">
        <f>Z149*AB149*AD149</f>
        <v>0</v>
      </c>
    </row>
    <row r="150" spans="1:58" s="193" customFormat="1" ht="21" customHeight="1" hidden="1">
      <c r="A150" s="798"/>
      <c r="B150" s="837"/>
      <c r="C150" s="838"/>
      <c r="D150" s="838"/>
      <c r="E150" s="839"/>
      <c r="F150" s="531"/>
      <c r="G150" s="532"/>
      <c r="H150" s="533"/>
      <c r="J150" s="499" t="s">
        <v>27</v>
      </c>
      <c r="K150" s="441" t="s">
        <v>201</v>
      </c>
      <c r="L150" s="832">
        <f>'事業精算 (17)'!$G$22</f>
        <v>0</v>
      </c>
      <c r="M150" s="832"/>
      <c r="N150" s="833"/>
      <c r="P150" s="534"/>
      <c r="Q150" s="535"/>
      <c r="R150" s="532"/>
      <c r="S150" s="535"/>
      <c r="T150" s="536"/>
      <c r="U150" s="531"/>
      <c r="V150" s="535"/>
      <c r="W150" s="532"/>
      <c r="X150" s="532"/>
      <c r="Y150" s="532"/>
      <c r="Z150" s="531"/>
      <c r="AA150" s="535"/>
      <c r="AB150" s="532"/>
      <c r="AC150" s="535"/>
      <c r="AD150" s="536"/>
      <c r="AE150" s="537" t="s">
        <v>70</v>
      </c>
      <c r="AF150" s="535" t="s">
        <v>73</v>
      </c>
      <c r="AG150" s="538">
        <f>'事業精算 (17)'!$J$46</f>
        <v>0</v>
      </c>
      <c r="AH150" s="537"/>
      <c r="AI150" s="535"/>
      <c r="AJ150" s="536"/>
      <c r="AK150" s="537"/>
      <c r="AL150" s="535"/>
      <c r="AM150" s="536"/>
      <c r="AN150" s="531"/>
      <c r="AO150" s="532"/>
      <c r="AP150" s="536"/>
      <c r="AQ150" s="531"/>
      <c r="AR150" s="532"/>
      <c r="AS150" s="536"/>
      <c r="AT150" s="532"/>
      <c r="AU150" s="539"/>
      <c r="AV150" s="540"/>
      <c r="AW150" s="502"/>
      <c r="AX150" s="502"/>
      <c r="AY150" s="502"/>
      <c r="AZ150" s="502"/>
      <c r="BA150" s="502"/>
      <c r="BB150" s="502"/>
      <c r="BD150" s="541">
        <f>P150*R150*T150</f>
        <v>0</v>
      </c>
      <c r="BE150" s="531">
        <f>U150*W150</f>
        <v>0</v>
      </c>
      <c r="BF150" s="541">
        <f>Z150*AB150*AD150</f>
        <v>0</v>
      </c>
    </row>
    <row r="151" spans="1:58" s="193" customFormat="1" ht="21" customHeight="1" hidden="1">
      <c r="A151" s="578">
        <v>18</v>
      </c>
      <c r="B151" s="840">
        <f>'事業精算 (18)'!$C$6</f>
        <v>0</v>
      </c>
      <c r="C151" s="841"/>
      <c r="D151" s="841"/>
      <c r="E151" s="842"/>
      <c r="F151" s="483">
        <f>'事業精算 (18)'!$F$8</f>
        <v>0</v>
      </c>
      <c r="G151" s="484">
        <f>SUM(G154:G155)</f>
        <v>0</v>
      </c>
      <c r="H151" s="485">
        <f>SUM(F151:G151)</f>
        <v>0</v>
      </c>
      <c r="J151" s="486"/>
      <c r="K151" s="822">
        <f>L152+L153+L156+L157+L158</f>
        <v>0</v>
      </c>
      <c r="L151" s="822"/>
      <c r="M151" s="822"/>
      <c r="N151" s="823"/>
      <c r="P151" s="737">
        <f>'事業精算 (18)'!$E$28</f>
        <v>0</v>
      </c>
      <c r="Q151" s="729"/>
      <c r="R151" s="729"/>
      <c r="S151" s="729"/>
      <c r="T151" s="730"/>
      <c r="U151" s="738">
        <f>'事業精算 (18)'!$H$35</f>
        <v>0</v>
      </c>
      <c r="V151" s="739"/>
      <c r="W151" s="739"/>
      <c r="X151" s="739"/>
      <c r="Y151" s="740"/>
      <c r="Z151" s="728">
        <f>'事業精算 (18)'!$H$39</f>
        <v>0</v>
      </c>
      <c r="AA151" s="729"/>
      <c r="AB151" s="729"/>
      <c r="AC151" s="729"/>
      <c r="AD151" s="730"/>
      <c r="AE151" s="728">
        <f>SUM(AG152:AG158)</f>
        <v>0</v>
      </c>
      <c r="AF151" s="729"/>
      <c r="AG151" s="730"/>
      <c r="AH151" s="728">
        <f>SUM(AJ152:AJ154)</f>
        <v>0</v>
      </c>
      <c r="AI151" s="729"/>
      <c r="AJ151" s="730"/>
      <c r="AK151" s="728">
        <f>'事業精算 (18)'!$E$50</f>
        <v>0</v>
      </c>
      <c r="AL151" s="729"/>
      <c r="AM151" s="730"/>
      <c r="AN151" s="888">
        <f>'事業精算 (18)'!$E$51</f>
        <v>0</v>
      </c>
      <c r="AO151" s="889"/>
      <c r="AP151" s="890"/>
      <c r="AQ151" s="738">
        <f>SUM(AS152:AS153)</f>
        <v>0</v>
      </c>
      <c r="AR151" s="739"/>
      <c r="AS151" s="740"/>
      <c r="AT151" s="487">
        <f>'事業精算 (18)'!$E$54</f>
        <v>0</v>
      </c>
      <c r="AU151" s="488">
        <f>SUM(P151:AT151)</f>
        <v>0</v>
      </c>
      <c r="AV151" s="489">
        <f>K151-AU151</f>
        <v>0</v>
      </c>
      <c r="AW151" s="490"/>
      <c r="AX151">
        <f>IF(A152=0,0,1)</f>
        <v>0</v>
      </c>
      <c r="AY151" s="490"/>
      <c r="AZ151" s="490"/>
      <c r="BA151" s="490"/>
      <c r="BB151" s="490"/>
      <c r="BD151" s="491" t="s">
        <v>2</v>
      </c>
      <c r="BE151" s="492" t="s">
        <v>3</v>
      </c>
      <c r="BF151" s="491" t="s">
        <v>4</v>
      </c>
    </row>
    <row r="152" spans="1:58" s="193" customFormat="1" ht="21" customHeight="1" hidden="1">
      <c r="A152" s="797">
        <f>'事業精算 (18)'!$C$13</f>
        <v>0</v>
      </c>
      <c r="B152" s="493">
        <f>'事業精算 (18)'!$J$6</f>
        <v>0</v>
      </c>
      <c r="C152" s="494" t="s">
        <v>105</v>
      </c>
      <c r="D152" s="494">
        <f>'事業精算 (18)'!$L$6</f>
        <v>0</v>
      </c>
      <c r="E152" s="495" t="s">
        <v>26</v>
      </c>
      <c r="F152" s="496" t="s">
        <v>13</v>
      </c>
      <c r="G152" s="497" t="s">
        <v>13</v>
      </c>
      <c r="H152" s="498" t="s">
        <v>13</v>
      </c>
      <c r="J152" s="499" t="s">
        <v>14</v>
      </c>
      <c r="K152" s="500" t="s">
        <v>196</v>
      </c>
      <c r="L152" s="824">
        <f>'事業精算 (18)'!$G$17</f>
        <v>0</v>
      </c>
      <c r="M152" s="824"/>
      <c r="N152" s="825"/>
      <c r="P152" s="501" t="s">
        <v>25</v>
      </c>
      <c r="Q152" s="502"/>
      <c r="R152" s="503" t="s">
        <v>13</v>
      </c>
      <c r="S152" s="502"/>
      <c r="T152" s="504" t="s">
        <v>26</v>
      </c>
      <c r="U152" s="505" t="s">
        <v>25</v>
      </c>
      <c r="V152" s="502"/>
      <c r="W152" s="503" t="s">
        <v>13</v>
      </c>
      <c r="X152" s="503"/>
      <c r="Y152" s="503"/>
      <c r="Z152" s="505" t="s">
        <v>25</v>
      </c>
      <c r="AA152" s="502"/>
      <c r="AB152" s="503" t="s">
        <v>13</v>
      </c>
      <c r="AC152" s="502"/>
      <c r="AD152" s="504" t="s">
        <v>26</v>
      </c>
      <c r="AE152" s="506" t="s">
        <v>14</v>
      </c>
      <c r="AF152" s="441" t="s">
        <v>29</v>
      </c>
      <c r="AG152" s="507">
        <f>'事業精算 (18)'!$J$40</f>
        <v>0</v>
      </c>
      <c r="AH152" s="506" t="s">
        <v>14</v>
      </c>
      <c r="AI152" s="441" t="s">
        <v>189</v>
      </c>
      <c r="AJ152" s="508">
        <f>'事業精算 (18)'!$J$47</f>
        <v>0</v>
      </c>
      <c r="AK152" s="506"/>
      <c r="AL152" s="441"/>
      <c r="AM152" s="509"/>
      <c r="AN152" s="510"/>
      <c r="AO152" s="502"/>
      <c r="AP152" s="509"/>
      <c r="AQ152" s="510" t="s">
        <v>14</v>
      </c>
      <c r="AR152" s="441" t="s">
        <v>195</v>
      </c>
      <c r="AS152" s="508">
        <f>'事業精算 (18)'!$J$52</f>
        <v>0</v>
      </c>
      <c r="AT152" s="502"/>
      <c r="AU152" s="511"/>
      <c r="AV152" s="512"/>
      <c r="AW152" s="502"/>
      <c r="AX152" s="502"/>
      <c r="AY152" s="502"/>
      <c r="AZ152" s="502"/>
      <c r="BA152" s="502"/>
      <c r="BB152" s="502"/>
      <c r="BD152" s="513"/>
      <c r="BE152" s="510"/>
      <c r="BF152" s="514"/>
    </row>
    <row r="153" spans="1:58" s="193" customFormat="1" ht="21" customHeight="1" hidden="1">
      <c r="A153" s="797"/>
      <c r="B153" s="809" t="s">
        <v>41</v>
      </c>
      <c r="C153" s="810"/>
      <c r="D153" s="810"/>
      <c r="E153" s="811"/>
      <c r="F153" s="515" t="s">
        <v>83</v>
      </c>
      <c r="G153" s="502"/>
      <c r="H153" s="516"/>
      <c r="J153" s="499" t="s">
        <v>15</v>
      </c>
      <c r="K153" s="517" t="s">
        <v>199</v>
      </c>
      <c r="L153" s="826">
        <f>'事業精算 (18)'!$G$19</f>
        <v>0</v>
      </c>
      <c r="M153" s="826"/>
      <c r="N153" s="827"/>
      <c r="P153" s="518">
        <f>'事業精算 (18)'!$M$28</f>
        <v>0</v>
      </c>
      <c r="Q153" s="441" t="s">
        <v>24</v>
      </c>
      <c r="R153" s="441">
        <f>'事業精算 (18)'!$O$28</f>
        <v>0</v>
      </c>
      <c r="S153" s="441" t="s">
        <v>24</v>
      </c>
      <c r="T153" s="519">
        <f>'事業精算 (18)'!$Q$28</f>
        <v>0</v>
      </c>
      <c r="U153" s="520">
        <f>'事業精算 (18)'!$M$32</f>
        <v>0</v>
      </c>
      <c r="V153" s="441" t="s">
        <v>24</v>
      </c>
      <c r="W153" s="441">
        <f>'事業精算 (18)'!$O$32</f>
        <v>0</v>
      </c>
      <c r="X153" s="502"/>
      <c r="Y153" s="441"/>
      <c r="Z153" s="520">
        <f>'事業精算 (18)'!$M$36</f>
        <v>0</v>
      </c>
      <c r="AA153" s="441" t="s">
        <v>24</v>
      </c>
      <c r="AB153" s="441">
        <f>'事業精算 (18)'!$O$36</f>
        <v>0</v>
      </c>
      <c r="AC153" s="441" t="s">
        <v>24</v>
      </c>
      <c r="AD153" s="519">
        <f>'事業精算 (18)'!$Q$36</f>
        <v>0</v>
      </c>
      <c r="AE153" s="506" t="s">
        <v>15</v>
      </c>
      <c r="AF153" s="441" t="s">
        <v>28</v>
      </c>
      <c r="AG153" s="507">
        <f>'事業精算 (18)'!$J$41</f>
        <v>0</v>
      </c>
      <c r="AH153" s="506" t="s">
        <v>15</v>
      </c>
      <c r="AI153" s="441" t="s">
        <v>193</v>
      </c>
      <c r="AJ153" s="508">
        <f>'事業精算 (18)'!$J$48</f>
        <v>0</v>
      </c>
      <c r="AK153" s="506"/>
      <c r="AL153" s="441"/>
      <c r="AM153" s="509"/>
      <c r="AN153" s="510"/>
      <c r="AO153" s="502"/>
      <c r="AP153" s="509"/>
      <c r="AQ153" s="510"/>
      <c r="AR153" s="441"/>
      <c r="AS153" s="508"/>
      <c r="AT153" s="502"/>
      <c r="AU153" s="511"/>
      <c r="AV153" s="512"/>
      <c r="AW153" s="502"/>
      <c r="AX153" s="502"/>
      <c r="AY153" s="502"/>
      <c r="AZ153" s="502"/>
      <c r="BA153" s="502"/>
      <c r="BB153" s="502"/>
      <c r="BD153" s="514">
        <f>P153*R153*T153</f>
        <v>0</v>
      </c>
      <c r="BE153" s="510">
        <f>U153*W153</f>
        <v>0</v>
      </c>
      <c r="BF153" s="514">
        <f>Z153*AB153*AD153</f>
        <v>0</v>
      </c>
    </row>
    <row r="154" spans="1:58" s="193" customFormat="1" ht="21" customHeight="1" hidden="1">
      <c r="A154" s="797"/>
      <c r="B154" s="806">
        <f>'事業精算 (18)'!$C$11</f>
        <v>0</v>
      </c>
      <c r="C154" s="807"/>
      <c r="D154" s="807"/>
      <c r="E154" s="808"/>
      <c r="F154" s="521" t="s">
        <v>84</v>
      </c>
      <c r="G154" s="502">
        <f>'事業精算 (18)'!$F$9</f>
        <v>0</v>
      </c>
      <c r="H154" s="522" t="s">
        <v>13</v>
      </c>
      <c r="J154" s="523" t="s">
        <v>20</v>
      </c>
      <c r="K154" s="524">
        <f>'事業精算 (18)'!$K$19</f>
        <v>0</v>
      </c>
      <c r="L154" s="441" t="s">
        <v>21</v>
      </c>
      <c r="M154" s="441">
        <f>'事業精算 (18)'!$M$19</f>
        <v>0</v>
      </c>
      <c r="N154" s="525" t="s">
        <v>22</v>
      </c>
      <c r="P154" s="518">
        <f>'事業精算 (18)'!$M$29</f>
        <v>0</v>
      </c>
      <c r="Q154" s="441" t="s">
        <v>24</v>
      </c>
      <c r="R154" s="441">
        <f>'事業精算 (18)'!$O$29</f>
        <v>0</v>
      </c>
      <c r="S154" s="441" t="s">
        <v>24</v>
      </c>
      <c r="T154" s="519">
        <f>'事業精算 (18)'!$Q$29</f>
        <v>0</v>
      </c>
      <c r="U154" s="520">
        <f>'事業精算 (18)'!$M$33</f>
        <v>0</v>
      </c>
      <c r="V154" s="441" t="s">
        <v>24</v>
      </c>
      <c r="W154" s="441">
        <f>'事業精算 (18)'!$O$33</f>
        <v>0</v>
      </c>
      <c r="X154" s="502"/>
      <c r="Y154" s="441"/>
      <c r="Z154" s="520">
        <f>'事業精算 (18)'!$M$37</f>
        <v>0</v>
      </c>
      <c r="AA154" s="441" t="s">
        <v>24</v>
      </c>
      <c r="AB154" s="441">
        <f>'事業精算 (18)'!$O$37</f>
        <v>0</v>
      </c>
      <c r="AC154" s="441" t="s">
        <v>24</v>
      </c>
      <c r="AD154" s="519">
        <f>'事業精算 (18)'!$Q$37</f>
        <v>0</v>
      </c>
      <c r="AE154" s="506" t="s">
        <v>16</v>
      </c>
      <c r="AF154" s="441" t="s">
        <v>104</v>
      </c>
      <c r="AG154" s="507">
        <f>'事業精算 (18)'!$J$42</f>
        <v>0</v>
      </c>
      <c r="AH154" s="506" t="s">
        <v>17</v>
      </c>
      <c r="AI154" s="441" t="s">
        <v>394</v>
      </c>
      <c r="AJ154" s="509">
        <f>'事業精算 (18)'!$J$49</f>
        <v>0</v>
      </c>
      <c r="AK154" s="506"/>
      <c r="AL154" s="441"/>
      <c r="AM154" s="509"/>
      <c r="AN154" s="510"/>
      <c r="AO154" s="502"/>
      <c r="AP154" s="509"/>
      <c r="AQ154" s="510"/>
      <c r="AR154" s="502"/>
      <c r="AS154" s="509"/>
      <c r="AT154" s="502"/>
      <c r="AU154" s="511"/>
      <c r="AV154" s="512"/>
      <c r="AW154" s="502"/>
      <c r="AX154" s="502"/>
      <c r="AY154" s="502"/>
      <c r="AZ154" s="502"/>
      <c r="BA154" s="502"/>
      <c r="BB154" s="502"/>
      <c r="BD154" s="514"/>
      <c r="BE154" s="510"/>
      <c r="BF154" s="514"/>
    </row>
    <row r="155" spans="1:58" s="193" customFormat="1" ht="21" customHeight="1" hidden="1">
      <c r="A155" s="797"/>
      <c r="B155" s="806"/>
      <c r="C155" s="807"/>
      <c r="D155" s="807"/>
      <c r="E155" s="808"/>
      <c r="F155" s="521" t="s">
        <v>85</v>
      </c>
      <c r="G155" s="502">
        <f>'事業精算 (18)'!$I$9</f>
        <v>0</v>
      </c>
      <c r="H155" s="522" t="s">
        <v>13</v>
      </c>
      <c r="J155" s="523" t="s">
        <v>20</v>
      </c>
      <c r="K155" s="524">
        <f>'事業精算 (18)'!$K$20</f>
        <v>0</v>
      </c>
      <c r="L155" s="441" t="s">
        <v>21</v>
      </c>
      <c r="M155" s="441">
        <f>'事業精算 (18)'!$M$20</f>
        <v>0</v>
      </c>
      <c r="N155" s="525" t="s">
        <v>22</v>
      </c>
      <c r="P155" s="518">
        <f>'事業精算 (18)'!$M$30</f>
        <v>0</v>
      </c>
      <c r="Q155" s="441" t="s">
        <v>24</v>
      </c>
      <c r="R155" s="441">
        <f>'事業精算 (18)'!$O$30</f>
        <v>0</v>
      </c>
      <c r="S155" s="441" t="s">
        <v>24</v>
      </c>
      <c r="T155" s="519">
        <f>'事業精算 (18)'!$Q$30</f>
        <v>0</v>
      </c>
      <c r="U155" s="520">
        <f>'事業精算 (18)'!$M$34</f>
        <v>0</v>
      </c>
      <c r="V155" s="441" t="s">
        <v>24</v>
      </c>
      <c r="W155" s="441">
        <f>'事業精算 (18)'!$O$34</f>
        <v>0</v>
      </c>
      <c r="X155" s="502"/>
      <c r="Y155" s="441"/>
      <c r="Z155" s="520">
        <f>'事業精算 (18)'!$M$38</f>
        <v>0</v>
      </c>
      <c r="AA155" s="441" t="s">
        <v>24</v>
      </c>
      <c r="AB155" s="441">
        <f>'事業精算 (18)'!$O$38</f>
        <v>0</v>
      </c>
      <c r="AC155" s="441" t="s">
        <v>24</v>
      </c>
      <c r="AD155" s="519">
        <f>'事業精算 (18)'!$Q$38</f>
        <v>0</v>
      </c>
      <c r="AE155" s="506" t="s">
        <v>18</v>
      </c>
      <c r="AF155" s="441" t="s">
        <v>72</v>
      </c>
      <c r="AG155" s="507">
        <f>'事業精算 (18)'!$J$43</f>
        <v>0</v>
      </c>
      <c r="AH155" s="506"/>
      <c r="AI155" s="441"/>
      <c r="AJ155" s="509"/>
      <c r="AK155" s="506"/>
      <c r="AL155" s="441"/>
      <c r="AM155" s="509"/>
      <c r="AN155" s="510"/>
      <c r="AO155" s="502"/>
      <c r="AP155" s="509"/>
      <c r="AQ155" s="510"/>
      <c r="AR155" s="502"/>
      <c r="AS155" s="509"/>
      <c r="AT155" s="502"/>
      <c r="AU155" s="511"/>
      <c r="AV155" s="512"/>
      <c r="AW155" s="502"/>
      <c r="AX155" s="502"/>
      <c r="AY155" s="502"/>
      <c r="AZ155" s="502"/>
      <c r="BA155" s="502"/>
      <c r="BB155" s="502"/>
      <c r="BD155" s="514">
        <f>P155*R155*T155</f>
        <v>0</v>
      </c>
      <c r="BE155" s="510">
        <f>U155*W155</f>
        <v>0</v>
      </c>
      <c r="BF155" s="514">
        <f>Z155*AB155*AD155</f>
        <v>0</v>
      </c>
    </row>
    <row r="156" spans="1:58" s="193" customFormat="1" ht="21" customHeight="1" hidden="1">
      <c r="A156" s="797"/>
      <c r="B156" s="809" t="s">
        <v>39</v>
      </c>
      <c r="C156" s="810"/>
      <c r="D156" s="810"/>
      <c r="E156" s="811"/>
      <c r="F156" s="510"/>
      <c r="G156" s="502"/>
      <c r="H156" s="516"/>
      <c r="J156" s="499" t="s">
        <v>17</v>
      </c>
      <c r="K156" s="517" t="s">
        <v>198</v>
      </c>
      <c r="L156" s="828">
        <f>'事業精算 (18)'!$G$18</f>
        <v>0</v>
      </c>
      <c r="M156" s="828"/>
      <c r="N156" s="829"/>
      <c r="P156" s="518">
        <f>'事業精算 (18)'!$M$31</f>
        <v>0</v>
      </c>
      <c r="Q156" s="441" t="s">
        <v>416</v>
      </c>
      <c r="R156" s="441">
        <f>'事業精算 (18)'!$O$31</f>
        <v>0</v>
      </c>
      <c r="S156" s="724" t="s">
        <v>415</v>
      </c>
      <c r="T156" s="725"/>
      <c r="U156" s="520">
        <f>'事業精算 (18)'!$M$35</f>
        <v>0</v>
      </c>
      <c r="V156" s="441" t="s">
        <v>416</v>
      </c>
      <c r="W156" s="441">
        <f>'事業精算 (18)'!$O$35</f>
        <v>0</v>
      </c>
      <c r="X156" s="726" t="s">
        <v>415</v>
      </c>
      <c r="Y156" s="727"/>
      <c r="Z156" s="520">
        <f>'事業精算 (18)'!$M$39</f>
        <v>0</v>
      </c>
      <c r="AA156" s="441" t="s">
        <v>416</v>
      </c>
      <c r="AB156" s="441">
        <f>'事業精算 (18)'!$O$39</f>
        <v>0</v>
      </c>
      <c r="AC156" s="724" t="s">
        <v>415</v>
      </c>
      <c r="AD156" s="725"/>
      <c r="AE156" s="506" t="s">
        <v>27</v>
      </c>
      <c r="AF156" s="441" t="s">
        <v>74</v>
      </c>
      <c r="AG156" s="507">
        <f>'事業精算 (18)'!$J$44</f>
        <v>0</v>
      </c>
      <c r="AH156" s="506"/>
      <c r="AI156" s="441"/>
      <c r="AJ156" s="509"/>
      <c r="AK156" s="506"/>
      <c r="AL156" s="441"/>
      <c r="AM156" s="509"/>
      <c r="AN156" s="510"/>
      <c r="AO156" s="502"/>
      <c r="AP156" s="509"/>
      <c r="AQ156" s="510"/>
      <c r="AR156" s="502"/>
      <c r="AS156" s="509"/>
      <c r="AT156" s="502"/>
      <c r="AU156" s="511"/>
      <c r="AV156" s="512"/>
      <c r="AW156" s="502"/>
      <c r="AX156" s="502"/>
      <c r="AY156" s="502"/>
      <c r="AZ156" s="502"/>
      <c r="BA156" s="502"/>
      <c r="BB156" s="502"/>
      <c r="BD156" s="514">
        <f>P156*R156*T156</f>
        <v>0</v>
      </c>
      <c r="BE156" s="510">
        <f>U156*W156</f>
        <v>0</v>
      </c>
      <c r="BF156" s="514">
        <f>Z156*AB156*AD156</f>
        <v>0</v>
      </c>
    </row>
    <row r="157" spans="1:58" s="193" customFormat="1" ht="21" customHeight="1" hidden="1">
      <c r="A157" s="797"/>
      <c r="B157" s="834">
        <f>'事業精算 (18)'!$C$12</f>
        <v>0</v>
      </c>
      <c r="C157" s="835"/>
      <c r="D157" s="835"/>
      <c r="E157" s="836"/>
      <c r="F157" s="510"/>
      <c r="G157" s="502"/>
      <c r="H157" s="516"/>
      <c r="J157" s="499" t="s">
        <v>19</v>
      </c>
      <c r="K157" s="500" t="s">
        <v>200</v>
      </c>
      <c r="L157" s="830">
        <f>'事業精算 (18)'!$G$21</f>
        <v>0</v>
      </c>
      <c r="M157" s="830"/>
      <c r="N157" s="831"/>
      <c r="P157" s="526"/>
      <c r="Q157" s="441"/>
      <c r="R157" s="502"/>
      <c r="S157" s="441"/>
      <c r="T157" s="509"/>
      <c r="U157" s="510"/>
      <c r="V157" s="441"/>
      <c r="W157" s="502"/>
      <c r="X157" s="502"/>
      <c r="Y157" s="502"/>
      <c r="Z157" s="510"/>
      <c r="AA157" s="441"/>
      <c r="AB157" s="502"/>
      <c r="AC157" s="441"/>
      <c r="AD157" s="509"/>
      <c r="AE157" s="506" t="s">
        <v>31</v>
      </c>
      <c r="AF157" s="527" t="s">
        <v>30</v>
      </c>
      <c r="AG157" s="507">
        <f>'事業精算 (18)'!$J$45</f>
        <v>0</v>
      </c>
      <c r="AH157" s="506"/>
      <c r="AI157" s="441"/>
      <c r="AJ157" s="509"/>
      <c r="AK157" s="506"/>
      <c r="AL157" s="500"/>
      <c r="AM157" s="528"/>
      <c r="AN157" s="529"/>
      <c r="AO157" s="530"/>
      <c r="AP157" s="528"/>
      <c r="AQ157" s="529"/>
      <c r="AR157" s="530"/>
      <c r="AS157" s="528"/>
      <c r="AT157" s="530"/>
      <c r="AU157" s="511"/>
      <c r="AV157" s="512"/>
      <c r="AW157" s="502"/>
      <c r="AX157" s="502"/>
      <c r="AY157" s="502"/>
      <c r="AZ157" s="502"/>
      <c r="BA157" s="502"/>
      <c r="BB157" s="502"/>
      <c r="BD157" s="514">
        <f>P157*R157*T157</f>
        <v>0</v>
      </c>
      <c r="BE157" s="510">
        <f>U157*W157</f>
        <v>0</v>
      </c>
      <c r="BF157" s="514">
        <f>Z157*AB157*AD157</f>
        <v>0</v>
      </c>
    </row>
    <row r="158" spans="1:58" s="193" customFormat="1" ht="21" customHeight="1" hidden="1">
      <c r="A158" s="798"/>
      <c r="B158" s="837"/>
      <c r="C158" s="838"/>
      <c r="D158" s="838"/>
      <c r="E158" s="839"/>
      <c r="F158" s="531"/>
      <c r="G158" s="532"/>
      <c r="H158" s="533"/>
      <c r="J158" s="499" t="s">
        <v>27</v>
      </c>
      <c r="K158" s="441" t="s">
        <v>201</v>
      </c>
      <c r="L158" s="832">
        <f>'事業精算 (18)'!$G$22</f>
        <v>0</v>
      </c>
      <c r="M158" s="832"/>
      <c r="N158" s="833"/>
      <c r="P158" s="534"/>
      <c r="Q158" s="535"/>
      <c r="R158" s="532"/>
      <c r="S158" s="535"/>
      <c r="T158" s="536"/>
      <c r="U158" s="531"/>
      <c r="V158" s="535"/>
      <c r="W158" s="532"/>
      <c r="X158" s="532"/>
      <c r="Y158" s="532"/>
      <c r="Z158" s="531"/>
      <c r="AA158" s="535"/>
      <c r="AB158" s="532"/>
      <c r="AC158" s="535"/>
      <c r="AD158" s="536"/>
      <c r="AE158" s="537" t="s">
        <v>70</v>
      </c>
      <c r="AF158" s="535" t="s">
        <v>73</v>
      </c>
      <c r="AG158" s="538">
        <f>'事業精算 (18)'!$J$46</f>
        <v>0</v>
      </c>
      <c r="AH158" s="537"/>
      <c r="AI158" s="535"/>
      <c r="AJ158" s="536"/>
      <c r="AK158" s="537"/>
      <c r="AL158" s="535"/>
      <c r="AM158" s="536"/>
      <c r="AN158" s="531"/>
      <c r="AO158" s="532"/>
      <c r="AP158" s="536"/>
      <c r="AQ158" s="531"/>
      <c r="AR158" s="532"/>
      <c r="AS158" s="536"/>
      <c r="AT158" s="532"/>
      <c r="AU158" s="539"/>
      <c r="AV158" s="540"/>
      <c r="AW158" s="502"/>
      <c r="AX158" s="502"/>
      <c r="AY158" s="502"/>
      <c r="AZ158" s="502"/>
      <c r="BA158" s="502"/>
      <c r="BB158" s="502"/>
      <c r="BD158" s="541">
        <f>P158*R158*T158</f>
        <v>0</v>
      </c>
      <c r="BE158" s="531">
        <f>U158*W158</f>
        <v>0</v>
      </c>
      <c r="BF158" s="541">
        <f>Z158*AB158*AD158</f>
        <v>0</v>
      </c>
    </row>
    <row r="159" spans="1:58" s="193" customFormat="1" ht="21" customHeight="1" hidden="1">
      <c r="A159" s="578">
        <v>19</v>
      </c>
      <c r="B159" s="840">
        <f>'事業精算 (19)'!$C$6</f>
        <v>0</v>
      </c>
      <c r="C159" s="841"/>
      <c r="D159" s="841"/>
      <c r="E159" s="842"/>
      <c r="F159" s="483">
        <f>'事業精算 (19)'!$F$8</f>
        <v>0</v>
      </c>
      <c r="G159" s="484">
        <f>SUM(G162:G163)</f>
        <v>0</v>
      </c>
      <c r="H159" s="485">
        <f>SUM(F159:G159)</f>
        <v>0</v>
      </c>
      <c r="J159" s="486"/>
      <c r="K159" s="822">
        <f>L160+L161+L164+L165+L166</f>
        <v>0</v>
      </c>
      <c r="L159" s="822"/>
      <c r="M159" s="822"/>
      <c r="N159" s="823"/>
      <c r="P159" s="737">
        <f>'事業精算 (19)'!$E$28</f>
        <v>0</v>
      </c>
      <c r="Q159" s="729"/>
      <c r="R159" s="729"/>
      <c r="S159" s="729"/>
      <c r="T159" s="730"/>
      <c r="U159" s="738">
        <f>'事業精算 (19)'!$H$35</f>
        <v>0</v>
      </c>
      <c r="V159" s="739"/>
      <c r="W159" s="739"/>
      <c r="X159" s="739"/>
      <c r="Y159" s="740"/>
      <c r="Z159" s="728">
        <f>'事業精算 (19)'!$H$39</f>
        <v>0</v>
      </c>
      <c r="AA159" s="729"/>
      <c r="AB159" s="729"/>
      <c r="AC159" s="729"/>
      <c r="AD159" s="730"/>
      <c r="AE159" s="728">
        <f>SUM(AG160:AG166)</f>
        <v>0</v>
      </c>
      <c r="AF159" s="729"/>
      <c r="AG159" s="730"/>
      <c r="AH159" s="728">
        <f>SUM(AJ160:AJ162)</f>
        <v>0</v>
      </c>
      <c r="AI159" s="729"/>
      <c r="AJ159" s="730"/>
      <c r="AK159" s="728">
        <f>'事業精算 (19)'!$E$50</f>
        <v>0</v>
      </c>
      <c r="AL159" s="729"/>
      <c r="AM159" s="730"/>
      <c r="AN159" s="888">
        <f>'事業精算 (19)'!$E$51</f>
        <v>0</v>
      </c>
      <c r="AO159" s="889"/>
      <c r="AP159" s="890"/>
      <c r="AQ159" s="738">
        <f>SUM(AS160:AS161)</f>
        <v>0</v>
      </c>
      <c r="AR159" s="739"/>
      <c r="AS159" s="740"/>
      <c r="AT159" s="487">
        <f>'事業精算 (19)'!$E$54</f>
        <v>0</v>
      </c>
      <c r="AU159" s="488">
        <f>SUM(P159:AT159)</f>
        <v>0</v>
      </c>
      <c r="AV159" s="489">
        <f>K159-AU159</f>
        <v>0</v>
      </c>
      <c r="AW159" s="490"/>
      <c r="AX159">
        <f>IF(A160=0,0,1)</f>
        <v>0</v>
      </c>
      <c r="AY159" s="490"/>
      <c r="AZ159" s="490"/>
      <c r="BA159" s="490"/>
      <c r="BB159" s="490"/>
      <c r="BD159" s="491" t="s">
        <v>2</v>
      </c>
      <c r="BE159" s="492" t="s">
        <v>3</v>
      </c>
      <c r="BF159" s="491" t="s">
        <v>4</v>
      </c>
    </row>
    <row r="160" spans="1:58" s="193" customFormat="1" ht="21" customHeight="1" hidden="1">
      <c r="A160" s="797">
        <f>'事業精算 (19)'!$C$13</f>
        <v>0</v>
      </c>
      <c r="B160" s="493">
        <f>'事業精算 (19)'!$J$6</f>
        <v>0</v>
      </c>
      <c r="C160" s="494" t="s">
        <v>105</v>
      </c>
      <c r="D160" s="494">
        <f>'事業精算 (19)'!$L$6</f>
        <v>0</v>
      </c>
      <c r="E160" s="495" t="s">
        <v>26</v>
      </c>
      <c r="F160" s="496" t="s">
        <v>13</v>
      </c>
      <c r="G160" s="497" t="s">
        <v>13</v>
      </c>
      <c r="H160" s="498" t="s">
        <v>13</v>
      </c>
      <c r="J160" s="499" t="s">
        <v>14</v>
      </c>
      <c r="K160" s="500" t="s">
        <v>196</v>
      </c>
      <c r="L160" s="824">
        <f>'事業精算 (19)'!$G$17</f>
        <v>0</v>
      </c>
      <c r="M160" s="824"/>
      <c r="N160" s="825"/>
      <c r="P160" s="501" t="s">
        <v>25</v>
      </c>
      <c r="Q160" s="502"/>
      <c r="R160" s="503" t="s">
        <v>13</v>
      </c>
      <c r="S160" s="502"/>
      <c r="T160" s="504" t="s">
        <v>26</v>
      </c>
      <c r="U160" s="505" t="s">
        <v>25</v>
      </c>
      <c r="V160" s="502"/>
      <c r="W160" s="503" t="s">
        <v>13</v>
      </c>
      <c r="X160" s="503"/>
      <c r="Y160" s="503"/>
      <c r="Z160" s="505" t="s">
        <v>25</v>
      </c>
      <c r="AA160" s="502"/>
      <c r="AB160" s="503" t="s">
        <v>13</v>
      </c>
      <c r="AC160" s="502"/>
      <c r="AD160" s="504" t="s">
        <v>26</v>
      </c>
      <c r="AE160" s="506" t="s">
        <v>14</v>
      </c>
      <c r="AF160" s="441" t="s">
        <v>29</v>
      </c>
      <c r="AG160" s="507">
        <f>'事業精算 (19)'!$J$40</f>
        <v>0</v>
      </c>
      <c r="AH160" s="506" t="s">
        <v>14</v>
      </c>
      <c r="AI160" s="441" t="s">
        <v>189</v>
      </c>
      <c r="AJ160" s="508">
        <f>'事業精算 (19)'!$J$47</f>
        <v>0</v>
      </c>
      <c r="AK160" s="506"/>
      <c r="AL160" s="441"/>
      <c r="AM160" s="509"/>
      <c r="AN160" s="510"/>
      <c r="AO160" s="502"/>
      <c r="AP160" s="509"/>
      <c r="AQ160" s="510" t="s">
        <v>14</v>
      </c>
      <c r="AR160" s="441" t="s">
        <v>195</v>
      </c>
      <c r="AS160" s="508">
        <f>'事業精算 (19)'!$J$52</f>
        <v>0</v>
      </c>
      <c r="AT160" s="502"/>
      <c r="AU160" s="511"/>
      <c r="AV160" s="512"/>
      <c r="AW160" s="502"/>
      <c r="AX160" s="502"/>
      <c r="AY160" s="502"/>
      <c r="AZ160" s="502"/>
      <c r="BA160" s="502"/>
      <c r="BB160" s="502"/>
      <c r="BD160" s="513"/>
      <c r="BE160" s="510"/>
      <c r="BF160" s="514"/>
    </row>
    <row r="161" spans="1:58" s="193" customFormat="1" ht="21" customHeight="1" hidden="1">
      <c r="A161" s="797"/>
      <c r="B161" s="809" t="s">
        <v>41</v>
      </c>
      <c r="C161" s="810"/>
      <c r="D161" s="810"/>
      <c r="E161" s="811"/>
      <c r="F161" s="515" t="s">
        <v>83</v>
      </c>
      <c r="G161" s="502"/>
      <c r="H161" s="516"/>
      <c r="J161" s="499" t="s">
        <v>15</v>
      </c>
      <c r="K161" s="517" t="s">
        <v>199</v>
      </c>
      <c r="L161" s="826">
        <f>'事業精算 (19)'!$G$19</f>
        <v>0</v>
      </c>
      <c r="M161" s="826"/>
      <c r="N161" s="827"/>
      <c r="P161" s="518">
        <f>'事業精算 (19)'!$M$28</f>
        <v>0</v>
      </c>
      <c r="Q161" s="441" t="s">
        <v>24</v>
      </c>
      <c r="R161" s="441">
        <f>'事業精算 (19)'!$O$28</f>
        <v>0</v>
      </c>
      <c r="S161" s="441" t="s">
        <v>24</v>
      </c>
      <c r="T161" s="519">
        <f>'事業精算 (19)'!$Q$28</f>
        <v>0</v>
      </c>
      <c r="U161" s="520">
        <f>'事業精算 (19)'!$M$32</f>
        <v>0</v>
      </c>
      <c r="V161" s="441" t="s">
        <v>24</v>
      </c>
      <c r="W161" s="441">
        <f>'事業精算 (19)'!$O$32</f>
        <v>0</v>
      </c>
      <c r="X161" s="502"/>
      <c r="Y161" s="441"/>
      <c r="Z161" s="520">
        <f>'事業精算 (19)'!$M$36</f>
        <v>0</v>
      </c>
      <c r="AA161" s="441" t="s">
        <v>24</v>
      </c>
      <c r="AB161" s="441">
        <f>'事業精算 (19)'!$O$36</f>
        <v>0</v>
      </c>
      <c r="AC161" s="441" t="s">
        <v>24</v>
      </c>
      <c r="AD161" s="519">
        <f>'事業精算 (19)'!$Q$36</f>
        <v>0</v>
      </c>
      <c r="AE161" s="506" t="s">
        <v>15</v>
      </c>
      <c r="AF161" s="441" t="s">
        <v>28</v>
      </c>
      <c r="AG161" s="507">
        <f>'事業精算 (19)'!$J$41</f>
        <v>0</v>
      </c>
      <c r="AH161" s="506" t="s">
        <v>15</v>
      </c>
      <c r="AI161" s="441" t="s">
        <v>193</v>
      </c>
      <c r="AJ161" s="508">
        <f>'事業精算 (19)'!$J$48</f>
        <v>0</v>
      </c>
      <c r="AK161" s="506"/>
      <c r="AL161" s="441"/>
      <c r="AM161" s="509"/>
      <c r="AN161" s="510"/>
      <c r="AO161" s="502"/>
      <c r="AP161" s="509"/>
      <c r="AQ161" s="510"/>
      <c r="AR161" s="441"/>
      <c r="AS161" s="508"/>
      <c r="AT161" s="502"/>
      <c r="AU161" s="511"/>
      <c r="AV161" s="512"/>
      <c r="AW161" s="502"/>
      <c r="AX161" s="502"/>
      <c r="AY161" s="502"/>
      <c r="AZ161" s="502"/>
      <c r="BA161" s="502"/>
      <c r="BB161" s="502"/>
      <c r="BD161" s="514">
        <f>P161*R161*T161</f>
        <v>0</v>
      </c>
      <c r="BE161" s="510">
        <f>U161*W161</f>
        <v>0</v>
      </c>
      <c r="BF161" s="514">
        <f>Z161*AB161*AD161</f>
        <v>0</v>
      </c>
    </row>
    <row r="162" spans="1:58" s="193" customFormat="1" ht="21" customHeight="1" hidden="1">
      <c r="A162" s="797"/>
      <c r="B162" s="806">
        <f>'事業精算 (19)'!$C$11</f>
        <v>0</v>
      </c>
      <c r="C162" s="807"/>
      <c r="D162" s="807"/>
      <c r="E162" s="808"/>
      <c r="F162" s="521" t="s">
        <v>84</v>
      </c>
      <c r="G162" s="502">
        <f>'事業精算 (19)'!$F$9</f>
        <v>0</v>
      </c>
      <c r="H162" s="522" t="s">
        <v>13</v>
      </c>
      <c r="J162" s="523" t="s">
        <v>20</v>
      </c>
      <c r="K162" s="524">
        <f>'事業精算 (19)'!$K$19</f>
        <v>0</v>
      </c>
      <c r="L162" s="441" t="s">
        <v>21</v>
      </c>
      <c r="M162" s="441">
        <f>'事業精算 (19)'!$M$19</f>
        <v>0</v>
      </c>
      <c r="N162" s="525" t="s">
        <v>22</v>
      </c>
      <c r="P162" s="518">
        <f>'事業精算 (19)'!$M$29</f>
        <v>0</v>
      </c>
      <c r="Q162" s="441" t="s">
        <v>24</v>
      </c>
      <c r="R162" s="441">
        <f>'事業精算 (19)'!$O$29</f>
        <v>0</v>
      </c>
      <c r="S162" s="441" t="s">
        <v>24</v>
      </c>
      <c r="T162" s="519">
        <f>'事業精算 (19)'!$Q$29</f>
        <v>0</v>
      </c>
      <c r="U162" s="520">
        <f>'事業精算 (19)'!$M$33</f>
        <v>0</v>
      </c>
      <c r="V162" s="441" t="s">
        <v>24</v>
      </c>
      <c r="W162" s="441">
        <f>'事業精算 (19)'!$O$33</f>
        <v>0</v>
      </c>
      <c r="X162" s="502"/>
      <c r="Y162" s="441"/>
      <c r="Z162" s="520">
        <f>'事業精算 (19)'!$M$37</f>
        <v>0</v>
      </c>
      <c r="AA162" s="441" t="s">
        <v>24</v>
      </c>
      <c r="AB162" s="441">
        <f>'事業精算 (19)'!$O$37</f>
        <v>0</v>
      </c>
      <c r="AC162" s="441" t="s">
        <v>24</v>
      </c>
      <c r="AD162" s="519">
        <f>'事業精算 (19)'!$Q$37</f>
        <v>0</v>
      </c>
      <c r="AE162" s="506" t="s">
        <v>16</v>
      </c>
      <c r="AF162" s="441" t="s">
        <v>104</v>
      </c>
      <c r="AG162" s="507">
        <f>'事業精算 (19)'!$J$42</f>
        <v>0</v>
      </c>
      <c r="AH162" s="506" t="s">
        <v>17</v>
      </c>
      <c r="AI162" s="441" t="s">
        <v>394</v>
      </c>
      <c r="AJ162" s="509">
        <f>'事業精算 (19)'!$J$49</f>
        <v>0</v>
      </c>
      <c r="AK162" s="506"/>
      <c r="AL162" s="441"/>
      <c r="AM162" s="509"/>
      <c r="AN162" s="510"/>
      <c r="AO162" s="502"/>
      <c r="AP162" s="509"/>
      <c r="AQ162" s="510"/>
      <c r="AR162" s="502"/>
      <c r="AS162" s="509"/>
      <c r="AT162" s="502"/>
      <c r="AU162" s="511"/>
      <c r="AV162" s="512"/>
      <c r="AW162" s="502"/>
      <c r="AX162" s="502"/>
      <c r="AY162" s="502"/>
      <c r="AZ162" s="502"/>
      <c r="BA162" s="502"/>
      <c r="BB162" s="502"/>
      <c r="BD162" s="514"/>
      <c r="BE162" s="510"/>
      <c r="BF162" s="514"/>
    </row>
    <row r="163" spans="1:58" s="193" customFormat="1" ht="21" customHeight="1" hidden="1">
      <c r="A163" s="797"/>
      <c r="B163" s="806"/>
      <c r="C163" s="807"/>
      <c r="D163" s="807"/>
      <c r="E163" s="808"/>
      <c r="F163" s="521" t="s">
        <v>85</v>
      </c>
      <c r="G163" s="502">
        <f>'事業精算 (19)'!$I$9</f>
        <v>0</v>
      </c>
      <c r="H163" s="522" t="s">
        <v>13</v>
      </c>
      <c r="J163" s="523" t="s">
        <v>20</v>
      </c>
      <c r="K163" s="524">
        <f>'事業精算 (19)'!$K$20</f>
        <v>0</v>
      </c>
      <c r="L163" s="441" t="s">
        <v>21</v>
      </c>
      <c r="M163" s="441">
        <f>'事業精算 (19)'!$M$20</f>
        <v>0</v>
      </c>
      <c r="N163" s="525" t="s">
        <v>22</v>
      </c>
      <c r="P163" s="518">
        <f>'事業精算 (19)'!$M$30</f>
        <v>0</v>
      </c>
      <c r="Q163" s="441" t="s">
        <v>24</v>
      </c>
      <c r="R163" s="441">
        <f>'事業精算 (19)'!$O$30</f>
        <v>0</v>
      </c>
      <c r="S163" s="441" t="s">
        <v>24</v>
      </c>
      <c r="T163" s="519">
        <f>'事業精算 (19)'!$Q$30</f>
        <v>0</v>
      </c>
      <c r="U163" s="520">
        <f>'事業精算 (19)'!$M$34</f>
        <v>0</v>
      </c>
      <c r="V163" s="441" t="s">
        <v>24</v>
      </c>
      <c r="W163" s="441">
        <f>'事業精算 (19)'!$O$34</f>
        <v>0</v>
      </c>
      <c r="X163" s="502"/>
      <c r="Y163" s="441"/>
      <c r="Z163" s="520">
        <f>'事業精算 (19)'!$M$38</f>
        <v>0</v>
      </c>
      <c r="AA163" s="441" t="s">
        <v>24</v>
      </c>
      <c r="AB163" s="441">
        <f>'事業精算 (19)'!$O$38</f>
        <v>0</v>
      </c>
      <c r="AC163" s="441" t="s">
        <v>24</v>
      </c>
      <c r="AD163" s="519">
        <f>'事業精算 (19)'!$Q$38</f>
        <v>0</v>
      </c>
      <c r="AE163" s="506" t="s">
        <v>18</v>
      </c>
      <c r="AF163" s="441" t="s">
        <v>72</v>
      </c>
      <c r="AG163" s="507">
        <f>'事業精算 (19)'!$J$43</f>
        <v>0</v>
      </c>
      <c r="AH163" s="506"/>
      <c r="AI163" s="441"/>
      <c r="AJ163" s="509"/>
      <c r="AK163" s="506"/>
      <c r="AL163" s="441"/>
      <c r="AM163" s="509"/>
      <c r="AN163" s="510"/>
      <c r="AO163" s="502"/>
      <c r="AP163" s="509"/>
      <c r="AQ163" s="510"/>
      <c r="AR163" s="502"/>
      <c r="AS163" s="509"/>
      <c r="AT163" s="502"/>
      <c r="AU163" s="511"/>
      <c r="AV163" s="512"/>
      <c r="AW163" s="502"/>
      <c r="AX163" s="502"/>
      <c r="AY163" s="502"/>
      <c r="AZ163" s="502"/>
      <c r="BA163" s="502"/>
      <c r="BB163" s="502"/>
      <c r="BD163" s="514">
        <f>P163*R163*T163</f>
        <v>0</v>
      </c>
      <c r="BE163" s="510">
        <f>U163*W163</f>
        <v>0</v>
      </c>
      <c r="BF163" s="514">
        <f>Z163*AB163*AD163</f>
        <v>0</v>
      </c>
    </row>
    <row r="164" spans="1:58" s="193" customFormat="1" ht="21" customHeight="1" hidden="1">
      <c r="A164" s="797"/>
      <c r="B164" s="809" t="s">
        <v>39</v>
      </c>
      <c r="C164" s="810"/>
      <c r="D164" s="810"/>
      <c r="E164" s="811"/>
      <c r="F164" s="510"/>
      <c r="G164" s="502"/>
      <c r="H164" s="516"/>
      <c r="J164" s="499" t="s">
        <v>17</v>
      </c>
      <c r="K164" s="517" t="s">
        <v>198</v>
      </c>
      <c r="L164" s="828">
        <f>'事業精算 (19)'!$G$18</f>
        <v>0</v>
      </c>
      <c r="M164" s="828"/>
      <c r="N164" s="829"/>
      <c r="P164" s="518">
        <f>'事業精算 (19)'!$M$31</f>
        <v>0</v>
      </c>
      <c r="Q164" s="441" t="s">
        <v>416</v>
      </c>
      <c r="R164" s="441">
        <f>'事業精算 (19)'!$O$31</f>
        <v>0</v>
      </c>
      <c r="S164" s="724" t="s">
        <v>415</v>
      </c>
      <c r="T164" s="725"/>
      <c r="U164" s="520">
        <f>'事業精算 (19)'!$M$35</f>
        <v>0</v>
      </c>
      <c r="V164" s="441" t="s">
        <v>416</v>
      </c>
      <c r="W164" s="441">
        <f>'事業精算 (19)'!$O$35</f>
        <v>0</v>
      </c>
      <c r="X164" s="726" t="s">
        <v>415</v>
      </c>
      <c r="Y164" s="727"/>
      <c r="Z164" s="520">
        <f>'事業精算 (19)'!$M$39</f>
        <v>0</v>
      </c>
      <c r="AA164" s="441" t="s">
        <v>416</v>
      </c>
      <c r="AB164" s="441">
        <f>'事業精算 (19)'!$O$39</f>
        <v>0</v>
      </c>
      <c r="AC164" s="724" t="s">
        <v>415</v>
      </c>
      <c r="AD164" s="725"/>
      <c r="AE164" s="506" t="s">
        <v>27</v>
      </c>
      <c r="AF164" s="441" t="s">
        <v>74</v>
      </c>
      <c r="AG164" s="507">
        <f>'事業精算 (19)'!$J$44</f>
        <v>0</v>
      </c>
      <c r="AH164" s="506"/>
      <c r="AI164" s="441"/>
      <c r="AJ164" s="509"/>
      <c r="AK164" s="506"/>
      <c r="AL164" s="441"/>
      <c r="AM164" s="509"/>
      <c r="AN164" s="510"/>
      <c r="AO164" s="502"/>
      <c r="AP164" s="509"/>
      <c r="AQ164" s="510"/>
      <c r="AR164" s="502"/>
      <c r="AS164" s="509"/>
      <c r="AT164" s="502"/>
      <c r="AU164" s="511"/>
      <c r="AV164" s="512"/>
      <c r="AW164" s="502"/>
      <c r="AX164" s="502"/>
      <c r="AY164" s="502"/>
      <c r="AZ164" s="502"/>
      <c r="BA164" s="502"/>
      <c r="BB164" s="502"/>
      <c r="BD164" s="514">
        <f>P164*R164*T164</f>
        <v>0</v>
      </c>
      <c r="BE164" s="510">
        <f>U164*W164</f>
        <v>0</v>
      </c>
      <c r="BF164" s="514">
        <f>Z164*AB164*AD164</f>
        <v>0</v>
      </c>
    </row>
    <row r="165" spans="1:58" s="193" customFormat="1" ht="21" customHeight="1" hidden="1">
      <c r="A165" s="797"/>
      <c r="B165" s="834">
        <f>'事業精算 (19)'!$C$12</f>
        <v>0</v>
      </c>
      <c r="C165" s="835"/>
      <c r="D165" s="835"/>
      <c r="E165" s="836"/>
      <c r="F165" s="510"/>
      <c r="G165" s="502"/>
      <c r="H165" s="516"/>
      <c r="J165" s="499" t="s">
        <v>19</v>
      </c>
      <c r="K165" s="500" t="s">
        <v>200</v>
      </c>
      <c r="L165" s="830">
        <f>'事業精算 (19)'!$G$21</f>
        <v>0</v>
      </c>
      <c r="M165" s="830"/>
      <c r="N165" s="831"/>
      <c r="P165" s="526"/>
      <c r="Q165" s="441"/>
      <c r="R165" s="502"/>
      <c r="S165" s="441"/>
      <c r="T165" s="509"/>
      <c r="U165" s="510"/>
      <c r="V165" s="441"/>
      <c r="W165" s="502"/>
      <c r="X165" s="502"/>
      <c r="Y165" s="502"/>
      <c r="Z165" s="510"/>
      <c r="AA165" s="441"/>
      <c r="AB165" s="502"/>
      <c r="AC165" s="441"/>
      <c r="AD165" s="509"/>
      <c r="AE165" s="506" t="s">
        <v>31</v>
      </c>
      <c r="AF165" s="527" t="s">
        <v>30</v>
      </c>
      <c r="AG165" s="507">
        <f>'事業精算 (19)'!$J$45</f>
        <v>0</v>
      </c>
      <c r="AH165" s="506"/>
      <c r="AI165" s="441"/>
      <c r="AJ165" s="509"/>
      <c r="AK165" s="506"/>
      <c r="AL165" s="500"/>
      <c r="AM165" s="528"/>
      <c r="AN165" s="529"/>
      <c r="AO165" s="530"/>
      <c r="AP165" s="528"/>
      <c r="AQ165" s="529"/>
      <c r="AR165" s="530"/>
      <c r="AS165" s="528"/>
      <c r="AT165" s="530"/>
      <c r="AU165" s="511"/>
      <c r="AV165" s="512"/>
      <c r="AW165" s="502"/>
      <c r="AX165" s="502"/>
      <c r="AY165" s="502"/>
      <c r="AZ165" s="502"/>
      <c r="BA165" s="502"/>
      <c r="BB165" s="502"/>
      <c r="BD165" s="514">
        <f>P165*R165*T165</f>
        <v>0</v>
      </c>
      <c r="BE165" s="510">
        <f>U165*W165</f>
        <v>0</v>
      </c>
      <c r="BF165" s="514">
        <f>Z165*AB165*AD165</f>
        <v>0</v>
      </c>
    </row>
    <row r="166" spans="1:58" s="193" customFormat="1" ht="21" customHeight="1" hidden="1">
      <c r="A166" s="798"/>
      <c r="B166" s="837"/>
      <c r="C166" s="838"/>
      <c r="D166" s="838"/>
      <c r="E166" s="839"/>
      <c r="F166" s="531"/>
      <c r="G166" s="532"/>
      <c r="H166" s="533"/>
      <c r="J166" s="499" t="s">
        <v>27</v>
      </c>
      <c r="K166" s="441" t="s">
        <v>201</v>
      </c>
      <c r="L166" s="832">
        <f>'事業精算 (19)'!$G$22</f>
        <v>0</v>
      </c>
      <c r="M166" s="832"/>
      <c r="N166" s="833"/>
      <c r="P166" s="534"/>
      <c r="Q166" s="535"/>
      <c r="R166" s="532"/>
      <c r="S166" s="535"/>
      <c r="T166" s="536"/>
      <c r="U166" s="531"/>
      <c r="V166" s="535"/>
      <c r="W166" s="532"/>
      <c r="X166" s="532"/>
      <c r="Y166" s="532"/>
      <c r="Z166" s="531"/>
      <c r="AA166" s="535"/>
      <c r="AB166" s="532"/>
      <c r="AC166" s="535"/>
      <c r="AD166" s="536"/>
      <c r="AE166" s="537" t="s">
        <v>70</v>
      </c>
      <c r="AF166" s="535" t="s">
        <v>73</v>
      </c>
      <c r="AG166" s="538">
        <f>'事業精算 (19)'!$J$46</f>
        <v>0</v>
      </c>
      <c r="AH166" s="537"/>
      <c r="AI166" s="535"/>
      <c r="AJ166" s="536"/>
      <c r="AK166" s="537"/>
      <c r="AL166" s="535"/>
      <c r="AM166" s="536"/>
      <c r="AN166" s="531"/>
      <c r="AO166" s="532"/>
      <c r="AP166" s="536"/>
      <c r="AQ166" s="531"/>
      <c r="AR166" s="532"/>
      <c r="AS166" s="536"/>
      <c r="AT166" s="532"/>
      <c r="AU166" s="539"/>
      <c r="AV166" s="540"/>
      <c r="AW166" s="502"/>
      <c r="AX166" s="502"/>
      <c r="AY166" s="502"/>
      <c r="AZ166" s="502"/>
      <c r="BA166" s="502"/>
      <c r="BB166" s="502"/>
      <c r="BD166" s="541">
        <f>P166*R166*T166</f>
        <v>0</v>
      </c>
      <c r="BE166" s="531">
        <f>U166*W166</f>
        <v>0</v>
      </c>
      <c r="BF166" s="541">
        <f>Z166*AB166*AD166</f>
        <v>0</v>
      </c>
    </row>
    <row r="167" spans="1:58" s="193" customFormat="1" ht="21" customHeight="1" hidden="1">
      <c r="A167" s="578">
        <v>20</v>
      </c>
      <c r="B167" s="840">
        <f>'事業精算 (20)'!$C$6</f>
        <v>0</v>
      </c>
      <c r="C167" s="841"/>
      <c r="D167" s="841"/>
      <c r="E167" s="842"/>
      <c r="F167" s="483">
        <f>'事業精算 (20)'!$F$8</f>
        <v>0</v>
      </c>
      <c r="G167" s="484">
        <f>SUM(G170:G171)</f>
        <v>0</v>
      </c>
      <c r="H167" s="485">
        <f>SUM(F167:G167)</f>
        <v>0</v>
      </c>
      <c r="J167" s="486"/>
      <c r="K167" s="822">
        <f>L168+L169+L172+L173+L174</f>
        <v>0</v>
      </c>
      <c r="L167" s="822"/>
      <c r="M167" s="822"/>
      <c r="N167" s="823"/>
      <c r="P167" s="737">
        <f>'事業精算 (20)'!$E$28</f>
        <v>0</v>
      </c>
      <c r="Q167" s="729"/>
      <c r="R167" s="729"/>
      <c r="S167" s="729"/>
      <c r="T167" s="730"/>
      <c r="U167" s="738">
        <f>'事業精算 (20)'!$H$35</f>
        <v>0</v>
      </c>
      <c r="V167" s="739"/>
      <c r="W167" s="739"/>
      <c r="X167" s="739"/>
      <c r="Y167" s="740"/>
      <c r="Z167" s="728">
        <f>'事業精算 (20)'!$H$39</f>
        <v>0</v>
      </c>
      <c r="AA167" s="729"/>
      <c r="AB167" s="729"/>
      <c r="AC167" s="729"/>
      <c r="AD167" s="730"/>
      <c r="AE167" s="728">
        <f>SUM(AG168:AG174)</f>
        <v>0</v>
      </c>
      <c r="AF167" s="729"/>
      <c r="AG167" s="730"/>
      <c r="AH167" s="728">
        <f>SUM(AJ168:AJ170)</f>
        <v>0</v>
      </c>
      <c r="AI167" s="729"/>
      <c r="AJ167" s="730"/>
      <c r="AK167" s="728">
        <f>'事業精算 (20)'!$E$50</f>
        <v>0</v>
      </c>
      <c r="AL167" s="729"/>
      <c r="AM167" s="730"/>
      <c r="AN167" s="888">
        <f>'事業精算 (20)'!$E$51</f>
        <v>0</v>
      </c>
      <c r="AO167" s="889"/>
      <c r="AP167" s="890"/>
      <c r="AQ167" s="738">
        <f>SUM(AS168:AS169)</f>
        <v>0</v>
      </c>
      <c r="AR167" s="739"/>
      <c r="AS167" s="740"/>
      <c r="AT167" s="487">
        <f>'事業精算 (20)'!$E$54</f>
        <v>0</v>
      </c>
      <c r="AU167" s="488">
        <f>SUM(P167:AT167)</f>
        <v>0</v>
      </c>
      <c r="AV167" s="489">
        <f>K167-AU167</f>
        <v>0</v>
      </c>
      <c r="AW167" s="490"/>
      <c r="AX167">
        <f>IF(A168=0,0,1)</f>
        <v>0</v>
      </c>
      <c r="AY167" s="490"/>
      <c r="AZ167" s="490"/>
      <c r="BA167" s="490"/>
      <c r="BB167" s="490"/>
      <c r="BD167" s="491" t="s">
        <v>2</v>
      </c>
      <c r="BE167" s="492" t="s">
        <v>3</v>
      </c>
      <c r="BF167" s="491" t="s">
        <v>4</v>
      </c>
    </row>
    <row r="168" spans="1:58" s="193" customFormat="1" ht="21" customHeight="1" hidden="1">
      <c r="A168" s="797">
        <f>'事業精算 (20)'!$C$13</f>
        <v>0</v>
      </c>
      <c r="B168" s="493">
        <f>'事業精算 (20)'!$J$6</f>
        <v>0</v>
      </c>
      <c r="C168" s="494" t="s">
        <v>105</v>
      </c>
      <c r="D168" s="494">
        <f>'事業精算 (20)'!$L$6</f>
        <v>0</v>
      </c>
      <c r="E168" s="495" t="s">
        <v>26</v>
      </c>
      <c r="F168" s="496" t="s">
        <v>13</v>
      </c>
      <c r="G168" s="497" t="s">
        <v>13</v>
      </c>
      <c r="H168" s="498" t="s">
        <v>13</v>
      </c>
      <c r="J168" s="499" t="s">
        <v>14</v>
      </c>
      <c r="K168" s="500" t="s">
        <v>196</v>
      </c>
      <c r="L168" s="824">
        <f>'事業精算 (20)'!$G$17</f>
        <v>0</v>
      </c>
      <c r="M168" s="824"/>
      <c r="N168" s="825"/>
      <c r="P168" s="501" t="s">
        <v>25</v>
      </c>
      <c r="Q168" s="502"/>
      <c r="R168" s="503" t="s">
        <v>13</v>
      </c>
      <c r="S168" s="502"/>
      <c r="T168" s="504" t="s">
        <v>26</v>
      </c>
      <c r="U168" s="505" t="s">
        <v>25</v>
      </c>
      <c r="V168" s="502"/>
      <c r="W168" s="503" t="s">
        <v>13</v>
      </c>
      <c r="X168" s="503"/>
      <c r="Y168" s="503"/>
      <c r="Z168" s="505" t="s">
        <v>25</v>
      </c>
      <c r="AA168" s="502"/>
      <c r="AB168" s="503" t="s">
        <v>13</v>
      </c>
      <c r="AC168" s="502"/>
      <c r="AD168" s="504" t="s">
        <v>26</v>
      </c>
      <c r="AE168" s="506" t="s">
        <v>14</v>
      </c>
      <c r="AF168" s="441" t="s">
        <v>29</v>
      </c>
      <c r="AG168" s="507">
        <f>'事業精算 (20)'!$J$40</f>
        <v>0</v>
      </c>
      <c r="AH168" s="506" t="s">
        <v>14</v>
      </c>
      <c r="AI168" s="441" t="s">
        <v>189</v>
      </c>
      <c r="AJ168" s="508">
        <f>'事業精算 (20)'!$J$47</f>
        <v>0</v>
      </c>
      <c r="AK168" s="506"/>
      <c r="AL168" s="441"/>
      <c r="AM168" s="509"/>
      <c r="AN168" s="510"/>
      <c r="AO168" s="502"/>
      <c r="AP168" s="509"/>
      <c r="AQ168" s="510" t="s">
        <v>14</v>
      </c>
      <c r="AR168" s="441" t="s">
        <v>195</v>
      </c>
      <c r="AS168" s="508">
        <f>'事業精算 (20)'!$J$52</f>
        <v>0</v>
      </c>
      <c r="AT168" s="502"/>
      <c r="AU168" s="511"/>
      <c r="AV168" s="512"/>
      <c r="AW168" s="502"/>
      <c r="AX168" s="502"/>
      <c r="AY168" s="502"/>
      <c r="AZ168" s="502"/>
      <c r="BA168" s="502"/>
      <c r="BB168" s="502"/>
      <c r="BD168" s="513"/>
      <c r="BE168" s="510"/>
      <c r="BF168" s="514"/>
    </row>
    <row r="169" spans="1:58" s="193" customFormat="1" ht="21" customHeight="1" hidden="1">
      <c r="A169" s="797"/>
      <c r="B169" s="809" t="s">
        <v>41</v>
      </c>
      <c r="C169" s="810"/>
      <c r="D169" s="810"/>
      <c r="E169" s="811"/>
      <c r="F169" s="515" t="s">
        <v>83</v>
      </c>
      <c r="G169" s="502"/>
      <c r="H169" s="516"/>
      <c r="J169" s="499" t="s">
        <v>15</v>
      </c>
      <c r="K169" s="517" t="s">
        <v>199</v>
      </c>
      <c r="L169" s="826">
        <f>'事業精算 (20)'!$G$19</f>
        <v>0</v>
      </c>
      <c r="M169" s="826"/>
      <c r="N169" s="827"/>
      <c r="P169" s="518">
        <f>'事業精算 (20)'!$M$28</f>
        <v>0</v>
      </c>
      <c r="Q169" s="441" t="s">
        <v>24</v>
      </c>
      <c r="R169" s="441">
        <f>'事業精算 (20)'!$O$28</f>
        <v>0</v>
      </c>
      <c r="S169" s="441" t="s">
        <v>24</v>
      </c>
      <c r="T169" s="519">
        <f>'事業精算 (20)'!$Q$28</f>
        <v>0</v>
      </c>
      <c r="U169" s="520">
        <f>'事業精算 (20)'!$M$32</f>
        <v>0</v>
      </c>
      <c r="V169" s="441" t="s">
        <v>24</v>
      </c>
      <c r="W169" s="441">
        <f>'事業精算 (20)'!$O$32</f>
        <v>0</v>
      </c>
      <c r="X169" s="502"/>
      <c r="Y169" s="441"/>
      <c r="Z169" s="520">
        <f>'事業精算 (20)'!$M$36</f>
        <v>0</v>
      </c>
      <c r="AA169" s="441" t="s">
        <v>24</v>
      </c>
      <c r="AB169" s="441">
        <f>'事業精算 (20)'!$O$36</f>
        <v>0</v>
      </c>
      <c r="AC169" s="441" t="s">
        <v>24</v>
      </c>
      <c r="AD169" s="519">
        <f>'事業精算 (20)'!$Q$36</f>
        <v>0</v>
      </c>
      <c r="AE169" s="506" t="s">
        <v>15</v>
      </c>
      <c r="AF169" s="441" t="s">
        <v>28</v>
      </c>
      <c r="AG169" s="507">
        <f>'事業精算 (20)'!$J$41</f>
        <v>0</v>
      </c>
      <c r="AH169" s="506" t="s">
        <v>15</v>
      </c>
      <c r="AI169" s="441" t="s">
        <v>193</v>
      </c>
      <c r="AJ169" s="508">
        <f>'事業精算 (20)'!$J$48</f>
        <v>0</v>
      </c>
      <c r="AK169" s="506"/>
      <c r="AL169" s="441"/>
      <c r="AM169" s="509"/>
      <c r="AN169" s="510"/>
      <c r="AO169" s="502"/>
      <c r="AP169" s="509"/>
      <c r="AQ169" s="510"/>
      <c r="AR169" s="441"/>
      <c r="AS169" s="508"/>
      <c r="AT169" s="502"/>
      <c r="AU169" s="511"/>
      <c r="AV169" s="512"/>
      <c r="AW169" s="502"/>
      <c r="AX169" s="502"/>
      <c r="AY169" s="502"/>
      <c r="AZ169" s="502"/>
      <c r="BA169" s="502"/>
      <c r="BB169" s="502"/>
      <c r="BD169" s="514">
        <f>P169*R169*T169</f>
        <v>0</v>
      </c>
      <c r="BE169" s="510">
        <f>U169*W169</f>
        <v>0</v>
      </c>
      <c r="BF169" s="514">
        <f>Z169*AB169*AD169</f>
        <v>0</v>
      </c>
    </row>
    <row r="170" spans="1:58" s="193" customFormat="1" ht="21" customHeight="1" hidden="1">
      <c r="A170" s="797"/>
      <c r="B170" s="806">
        <f>'事業精算 (20)'!$C$11</f>
        <v>0</v>
      </c>
      <c r="C170" s="807"/>
      <c r="D170" s="807"/>
      <c r="E170" s="808"/>
      <c r="F170" s="521" t="s">
        <v>84</v>
      </c>
      <c r="G170" s="502">
        <f>'事業精算 (20)'!$F$9</f>
        <v>0</v>
      </c>
      <c r="H170" s="522" t="s">
        <v>13</v>
      </c>
      <c r="J170" s="523" t="s">
        <v>20</v>
      </c>
      <c r="K170" s="524">
        <f>'事業精算 (20)'!$K$19</f>
        <v>0</v>
      </c>
      <c r="L170" s="441" t="s">
        <v>21</v>
      </c>
      <c r="M170" s="441">
        <f>'事業精算 (20)'!$M$19</f>
        <v>0</v>
      </c>
      <c r="N170" s="525" t="s">
        <v>22</v>
      </c>
      <c r="P170" s="518">
        <f>'事業精算 (20)'!$M$29</f>
        <v>0</v>
      </c>
      <c r="Q170" s="441" t="s">
        <v>24</v>
      </c>
      <c r="R170" s="441">
        <f>'事業精算 (20)'!$O$29</f>
        <v>0</v>
      </c>
      <c r="S170" s="441" t="s">
        <v>24</v>
      </c>
      <c r="T170" s="519">
        <f>'事業精算 (20)'!$Q$29</f>
        <v>0</v>
      </c>
      <c r="U170" s="520">
        <f>'事業精算 (20)'!$M$33</f>
        <v>0</v>
      </c>
      <c r="V170" s="441" t="s">
        <v>24</v>
      </c>
      <c r="W170" s="441">
        <f>'事業精算 (20)'!$O$33</f>
        <v>0</v>
      </c>
      <c r="X170" s="502"/>
      <c r="Y170" s="441"/>
      <c r="Z170" s="520">
        <f>'事業精算 (20)'!$M$37</f>
        <v>0</v>
      </c>
      <c r="AA170" s="441" t="s">
        <v>24</v>
      </c>
      <c r="AB170" s="441">
        <f>'事業精算 (20)'!$O$37</f>
        <v>0</v>
      </c>
      <c r="AC170" s="441" t="s">
        <v>24</v>
      </c>
      <c r="AD170" s="519">
        <f>'事業精算 (20)'!$Q$37</f>
        <v>0</v>
      </c>
      <c r="AE170" s="506" t="s">
        <v>16</v>
      </c>
      <c r="AF170" s="441" t="s">
        <v>104</v>
      </c>
      <c r="AG170" s="507">
        <f>'事業精算 (20)'!$J$42</f>
        <v>0</v>
      </c>
      <c r="AH170" s="506" t="s">
        <v>17</v>
      </c>
      <c r="AI170" s="441" t="s">
        <v>394</v>
      </c>
      <c r="AJ170" s="509">
        <f>'事業精算 (20)'!$J$49</f>
        <v>0</v>
      </c>
      <c r="AK170" s="506"/>
      <c r="AL170" s="441"/>
      <c r="AM170" s="509"/>
      <c r="AN170" s="510"/>
      <c r="AO170" s="502"/>
      <c r="AP170" s="509"/>
      <c r="AQ170" s="510"/>
      <c r="AR170" s="502"/>
      <c r="AS170" s="509"/>
      <c r="AT170" s="502"/>
      <c r="AU170" s="511"/>
      <c r="AV170" s="512"/>
      <c r="AW170" s="502"/>
      <c r="AX170" s="502"/>
      <c r="AY170" s="502"/>
      <c r="AZ170" s="502"/>
      <c r="BA170" s="502"/>
      <c r="BB170" s="502"/>
      <c r="BD170" s="514"/>
      <c r="BE170" s="510"/>
      <c r="BF170" s="514"/>
    </row>
    <row r="171" spans="1:58" s="193" customFormat="1" ht="21" customHeight="1" hidden="1">
      <c r="A171" s="797"/>
      <c r="B171" s="806"/>
      <c r="C171" s="807"/>
      <c r="D171" s="807"/>
      <c r="E171" s="808"/>
      <c r="F171" s="521" t="s">
        <v>85</v>
      </c>
      <c r="G171" s="502">
        <f>'事業精算 (20)'!$I$9</f>
        <v>0</v>
      </c>
      <c r="H171" s="522" t="s">
        <v>13</v>
      </c>
      <c r="J171" s="523" t="s">
        <v>20</v>
      </c>
      <c r="K171" s="524">
        <f>'事業精算 (20)'!$K$20</f>
        <v>0</v>
      </c>
      <c r="L171" s="441" t="s">
        <v>21</v>
      </c>
      <c r="M171" s="441">
        <f>'事業精算 (20)'!$M$20</f>
        <v>0</v>
      </c>
      <c r="N171" s="525" t="s">
        <v>22</v>
      </c>
      <c r="P171" s="518">
        <f>'事業精算 (20)'!$M$30</f>
        <v>0</v>
      </c>
      <c r="Q171" s="441" t="s">
        <v>24</v>
      </c>
      <c r="R171" s="441">
        <f>'事業精算 (20)'!$O$30</f>
        <v>0</v>
      </c>
      <c r="S171" s="441" t="s">
        <v>24</v>
      </c>
      <c r="T171" s="519">
        <f>'事業精算 (20)'!$Q$30</f>
        <v>0</v>
      </c>
      <c r="U171" s="520">
        <f>'事業精算 (20)'!$M$34</f>
        <v>0</v>
      </c>
      <c r="V171" s="441" t="s">
        <v>24</v>
      </c>
      <c r="W171" s="441">
        <f>'事業精算 (20)'!$O$34</f>
        <v>0</v>
      </c>
      <c r="X171" s="502"/>
      <c r="Y171" s="441"/>
      <c r="Z171" s="520">
        <f>'事業精算 (20)'!$M$38</f>
        <v>0</v>
      </c>
      <c r="AA171" s="441" t="s">
        <v>24</v>
      </c>
      <c r="AB171" s="441">
        <f>'事業精算 (20)'!$O$38</f>
        <v>0</v>
      </c>
      <c r="AC171" s="441" t="s">
        <v>24</v>
      </c>
      <c r="AD171" s="519">
        <f>'事業精算 (20)'!$Q$38</f>
        <v>0</v>
      </c>
      <c r="AE171" s="506" t="s">
        <v>18</v>
      </c>
      <c r="AF171" s="441" t="s">
        <v>72</v>
      </c>
      <c r="AG171" s="507">
        <f>'事業精算 (20)'!$J$43</f>
        <v>0</v>
      </c>
      <c r="AH171" s="506"/>
      <c r="AI171" s="441"/>
      <c r="AJ171" s="509"/>
      <c r="AK171" s="506"/>
      <c r="AL171" s="441"/>
      <c r="AM171" s="509"/>
      <c r="AN171" s="510"/>
      <c r="AO171" s="502"/>
      <c r="AP171" s="509"/>
      <c r="AQ171" s="510"/>
      <c r="AR171" s="502"/>
      <c r="AS171" s="509"/>
      <c r="AT171" s="502"/>
      <c r="AU171" s="511"/>
      <c r="AV171" s="512"/>
      <c r="AW171" s="502"/>
      <c r="AX171" s="502"/>
      <c r="AY171" s="502"/>
      <c r="AZ171" s="502"/>
      <c r="BA171" s="502"/>
      <c r="BB171" s="502"/>
      <c r="BD171" s="514">
        <f>P171*R171*T171</f>
        <v>0</v>
      </c>
      <c r="BE171" s="510">
        <f>U171*W171</f>
        <v>0</v>
      </c>
      <c r="BF171" s="514">
        <f>Z171*AB171*AD171</f>
        <v>0</v>
      </c>
    </row>
    <row r="172" spans="1:58" s="193" customFormat="1" ht="21" customHeight="1" hidden="1">
      <c r="A172" s="797"/>
      <c r="B172" s="809" t="s">
        <v>39</v>
      </c>
      <c r="C172" s="810"/>
      <c r="D172" s="810"/>
      <c r="E172" s="811"/>
      <c r="F172" s="510"/>
      <c r="G172" s="502"/>
      <c r="H172" s="516"/>
      <c r="J172" s="499" t="s">
        <v>17</v>
      </c>
      <c r="K172" s="517" t="s">
        <v>198</v>
      </c>
      <c r="L172" s="828">
        <f>'事業精算 (20)'!$G$18</f>
        <v>0</v>
      </c>
      <c r="M172" s="828"/>
      <c r="N172" s="829"/>
      <c r="P172" s="518">
        <f>'事業精算 (20)'!$M$31</f>
        <v>0</v>
      </c>
      <c r="Q172" s="441" t="s">
        <v>416</v>
      </c>
      <c r="R172" s="441">
        <f>'事業精算 (20)'!$O$31</f>
        <v>0</v>
      </c>
      <c r="S172" s="724" t="s">
        <v>415</v>
      </c>
      <c r="T172" s="725"/>
      <c r="U172" s="520">
        <f>'事業精算 (20)'!$M$35</f>
        <v>0</v>
      </c>
      <c r="V172" s="441" t="s">
        <v>416</v>
      </c>
      <c r="W172" s="441">
        <f>'事業精算 (20)'!$O$35</f>
        <v>0</v>
      </c>
      <c r="X172" s="726" t="s">
        <v>415</v>
      </c>
      <c r="Y172" s="727"/>
      <c r="Z172" s="520">
        <f>'事業精算 (20)'!$M$39</f>
        <v>0</v>
      </c>
      <c r="AA172" s="441" t="s">
        <v>416</v>
      </c>
      <c r="AB172" s="441">
        <f>'事業精算 (20)'!$O$39</f>
        <v>0</v>
      </c>
      <c r="AC172" s="724" t="s">
        <v>415</v>
      </c>
      <c r="AD172" s="725"/>
      <c r="AE172" s="506" t="s">
        <v>27</v>
      </c>
      <c r="AF172" s="441" t="s">
        <v>74</v>
      </c>
      <c r="AG172" s="507">
        <f>'事業精算 (20)'!$J$44</f>
        <v>0</v>
      </c>
      <c r="AH172" s="506"/>
      <c r="AI172" s="441"/>
      <c r="AJ172" s="509"/>
      <c r="AK172" s="506"/>
      <c r="AL172" s="441"/>
      <c r="AM172" s="509"/>
      <c r="AN172" s="510"/>
      <c r="AO172" s="502"/>
      <c r="AP172" s="509"/>
      <c r="AQ172" s="510"/>
      <c r="AR172" s="502"/>
      <c r="AS172" s="509"/>
      <c r="AT172" s="502"/>
      <c r="AU172" s="511"/>
      <c r="AV172" s="512"/>
      <c r="AW172" s="502"/>
      <c r="AX172" s="502"/>
      <c r="AY172" s="502"/>
      <c r="AZ172" s="502"/>
      <c r="BA172" s="502"/>
      <c r="BB172" s="502"/>
      <c r="BD172" s="514">
        <f>P172*R172*T172</f>
        <v>0</v>
      </c>
      <c r="BE172" s="510">
        <f>U172*W172</f>
        <v>0</v>
      </c>
      <c r="BF172" s="514">
        <f>Z172*AB172*AD172</f>
        <v>0</v>
      </c>
    </row>
    <row r="173" spans="1:58" s="193" customFormat="1" ht="21" customHeight="1" hidden="1">
      <c r="A173" s="797"/>
      <c r="B173" s="834">
        <f>'事業精算 (20)'!$C$12</f>
        <v>0</v>
      </c>
      <c r="C173" s="835"/>
      <c r="D173" s="835"/>
      <c r="E173" s="836"/>
      <c r="F173" s="510"/>
      <c r="G173" s="502"/>
      <c r="H173" s="516"/>
      <c r="J173" s="499" t="s">
        <v>19</v>
      </c>
      <c r="K173" s="500" t="s">
        <v>200</v>
      </c>
      <c r="L173" s="830">
        <f>'事業精算 (20)'!$G$21</f>
        <v>0</v>
      </c>
      <c r="M173" s="830"/>
      <c r="N173" s="831"/>
      <c r="P173" s="526"/>
      <c r="Q173" s="441"/>
      <c r="R173" s="502"/>
      <c r="S173" s="441"/>
      <c r="T173" s="509"/>
      <c r="U173" s="510"/>
      <c r="V173" s="441"/>
      <c r="W173" s="502"/>
      <c r="X173" s="502"/>
      <c r="Y173" s="502"/>
      <c r="Z173" s="510"/>
      <c r="AA173" s="441"/>
      <c r="AB173" s="502"/>
      <c r="AC173" s="441"/>
      <c r="AD173" s="509"/>
      <c r="AE173" s="506" t="s">
        <v>31</v>
      </c>
      <c r="AF173" s="527" t="s">
        <v>30</v>
      </c>
      <c r="AG173" s="507">
        <f>'事業精算 (20)'!$J$45</f>
        <v>0</v>
      </c>
      <c r="AH173" s="506"/>
      <c r="AI173" s="441"/>
      <c r="AJ173" s="509"/>
      <c r="AK173" s="506"/>
      <c r="AL173" s="500"/>
      <c r="AM173" s="528"/>
      <c r="AN173" s="529"/>
      <c r="AO173" s="530"/>
      <c r="AP173" s="528"/>
      <c r="AQ173" s="529"/>
      <c r="AR173" s="530"/>
      <c r="AS173" s="528"/>
      <c r="AT173" s="530"/>
      <c r="AU173" s="511"/>
      <c r="AV173" s="512"/>
      <c r="AW173" s="502"/>
      <c r="AX173" s="502"/>
      <c r="AY173" s="502"/>
      <c r="AZ173" s="502"/>
      <c r="BA173" s="502"/>
      <c r="BB173" s="502"/>
      <c r="BD173" s="514">
        <f>P173*R173*T173</f>
        <v>0</v>
      </c>
      <c r="BE173" s="510">
        <f>U173*W173</f>
        <v>0</v>
      </c>
      <c r="BF173" s="514">
        <f>Z173*AB173*AD173</f>
        <v>0</v>
      </c>
    </row>
    <row r="174" spans="1:58" s="193" customFormat="1" ht="21" customHeight="1" hidden="1" thickBot="1">
      <c r="A174" s="798"/>
      <c r="B174" s="837"/>
      <c r="C174" s="838"/>
      <c r="D174" s="838"/>
      <c r="E174" s="839"/>
      <c r="F174" s="531"/>
      <c r="G174" s="532"/>
      <c r="H174" s="533"/>
      <c r="J174" s="499" t="s">
        <v>27</v>
      </c>
      <c r="K174" s="441" t="s">
        <v>201</v>
      </c>
      <c r="L174" s="832">
        <f>'事業精算 (20)'!$G$22</f>
        <v>0</v>
      </c>
      <c r="M174" s="832"/>
      <c r="N174" s="833"/>
      <c r="P174" s="534"/>
      <c r="Q174" s="535"/>
      <c r="R174" s="532"/>
      <c r="S174" s="535"/>
      <c r="T174" s="536"/>
      <c r="U174" s="531"/>
      <c r="V174" s="535"/>
      <c r="W174" s="532"/>
      <c r="X174" s="532"/>
      <c r="Y174" s="532"/>
      <c r="Z174" s="531"/>
      <c r="AA174" s="535"/>
      <c r="AB174" s="532"/>
      <c r="AC174" s="535"/>
      <c r="AD174" s="536"/>
      <c r="AE174" s="537" t="s">
        <v>70</v>
      </c>
      <c r="AF174" s="535" t="s">
        <v>73</v>
      </c>
      <c r="AG174" s="538">
        <f>'事業精算 (20)'!$J$46</f>
        <v>0</v>
      </c>
      <c r="AH174" s="537"/>
      <c r="AI174" s="535"/>
      <c r="AJ174" s="536"/>
      <c r="AK174" s="537"/>
      <c r="AL174" s="535"/>
      <c r="AM174" s="536"/>
      <c r="AN174" s="531"/>
      <c r="AO174" s="532"/>
      <c r="AP174" s="536"/>
      <c r="AQ174" s="531"/>
      <c r="AR174" s="532"/>
      <c r="AS174" s="536"/>
      <c r="AT174" s="532"/>
      <c r="AU174" s="539"/>
      <c r="AV174" s="540"/>
      <c r="AW174" s="502"/>
      <c r="AX174" s="502"/>
      <c r="AY174" s="502"/>
      <c r="AZ174" s="502"/>
      <c r="BA174" s="502"/>
      <c r="BB174" s="502"/>
      <c r="BD174" s="541">
        <f>P174*R174*T174</f>
        <v>0</v>
      </c>
      <c r="BE174" s="531">
        <f>U174*W174</f>
        <v>0</v>
      </c>
      <c r="BF174" s="541">
        <f>Z174*AB174*AD174</f>
        <v>0</v>
      </c>
    </row>
    <row r="175" spans="1:58" s="553" customFormat="1" ht="21" customHeight="1" hidden="1">
      <c r="A175" s="546" t="s">
        <v>7</v>
      </c>
      <c r="B175" s="547">
        <f>SUM(B168,B160,B152,B144)</f>
        <v>0</v>
      </c>
      <c r="C175" s="548" t="s">
        <v>340</v>
      </c>
      <c r="D175" s="548">
        <f>SUM(D168,D160,D144,D152)</f>
        <v>0</v>
      </c>
      <c r="E175" s="549" t="s">
        <v>341</v>
      </c>
      <c r="F175" s="550">
        <f>F143+F151+F159+F167</f>
        <v>0</v>
      </c>
      <c r="G175" s="551">
        <f>G143+G151+G159+G167</f>
        <v>0</v>
      </c>
      <c r="H175" s="552">
        <f>H143+H151+H159+H167</f>
        <v>0</v>
      </c>
      <c r="J175" s="843">
        <f>K143+K151+K159+K167</f>
        <v>0</v>
      </c>
      <c r="K175" s="844"/>
      <c r="L175" s="844"/>
      <c r="M175" s="844"/>
      <c r="N175" s="845"/>
      <c r="P175" s="741">
        <f>P143+P151+P159+P167</f>
        <v>0</v>
      </c>
      <c r="Q175" s="735"/>
      <c r="R175" s="735"/>
      <c r="S175" s="735"/>
      <c r="T175" s="736"/>
      <c r="U175" s="731">
        <f>U143+U151+U159+U167</f>
        <v>0</v>
      </c>
      <c r="V175" s="732"/>
      <c r="W175" s="732"/>
      <c r="X175" s="732"/>
      <c r="Y175" s="733"/>
      <c r="Z175" s="734">
        <f>Z143+Z151+Z159+Z167</f>
        <v>0</v>
      </c>
      <c r="AA175" s="735"/>
      <c r="AB175" s="735"/>
      <c r="AC175" s="735"/>
      <c r="AD175" s="736"/>
      <c r="AE175" s="734">
        <f>AE143+AE151+AE159+AE167</f>
        <v>0</v>
      </c>
      <c r="AF175" s="735"/>
      <c r="AG175" s="736"/>
      <c r="AH175" s="734">
        <f>AH143+AH151+AH159+AH167</f>
        <v>0</v>
      </c>
      <c r="AI175" s="735"/>
      <c r="AJ175" s="736"/>
      <c r="AK175" s="734">
        <f>AK143+AK151+AK159+AK167</f>
        <v>0</v>
      </c>
      <c r="AL175" s="735"/>
      <c r="AM175" s="736"/>
      <c r="AN175" s="734">
        <f>AN143+AN151+AN159+AN167</f>
        <v>0</v>
      </c>
      <c r="AO175" s="735"/>
      <c r="AP175" s="736"/>
      <c r="AQ175" s="734">
        <f>AQ143+AQ151+AQ159+AQ167</f>
        <v>0</v>
      </c>
      <c r="AR175" s="735"/>
      <c r="AS175" s="736"/>
      <c r="AT175" s="551">
        <f>SUM(AT167,AT159,AT151,AT143)</f>
        <v>0</v>
      </c>
      <c r="AU175" s="554">
        <f>AU143+AU151+AU159+AU167</f>
        <v>0</v>
      </c>
      <c r="AV175" s="555">
        <f>AV143+AV151+AV159+AV167</f>
        <v>0</v>
      </c>
      <c r="AW175" s="556"/>
      <c r="AX175" s="556"/>
      <c r="AY175" s="556"/>
      <c r="AZ175" s="556"/>
      <c r="BA175" s="556"/>
      <c r="BB175" s="556"/>
      <c r="BD175" s="557"/>
      <c r="BE175" s="558"/>
      <c r="BF175" s="557"/>
    </row>
    <row r="176" spans="1:58" s="553" customFormat="1" ht="21" customHeight="1" hidden="1" thickBot="1">
      <c r="A176" s="559" t="s">
        <v>48</v>
      </c>
      <c r="B176" s="560">
        <f>B175+B142</f>
        <v>0</v>
      </c>
      <c r="C176" s="561" t="s">
        <v>340</v>
      </c>
      <c r="D176" s="561">
        <f>D175+D142</f>
        <v>0</v>
      </c>
      <c r="E176" s="562" t="s">
        <v>341</v>
      </c>
      <c r="F176" s="563">
        <f>F142+F175</f>
        <v>0</v>
      </c>
      <c r="G176" s="564">
        <f>G142+G175</f>
        <v>0</v>
      </c>
      <c r="H176" s="565">
        <f>H142+H175</f>
        <v>0</v>
      </c>
      <c r="J176" s="812">
        <f>J142+J175</f>
        <v>0</v>
      </c>
      <c r="K176" s="813">
        <f>K142+K175</f>
        <v>0</v>
      </c>
      <c r="L176" s="813">
        <f>L142+L175</f>
        <v>0</v>
      </c>
      <c r="M176" s="813">
        <f>M142+M175</f>
        <v>0</v>
      </c>
      <c r="N176" s="814">
        <f>N142+N175</f>
        <v>0</v>
      </c>
      <c r="P176" s="815">
        <f aca="true" t="shared" si="9" ref="P176:AV176">P142+P175</f>
        <v>0</v>
      </c>
      <c r="Q176" s="816">
        <f t="shared" si="9"/>
        <v>0</v>
      </c>
      <c r="R176" s="816">
        <f t="shared" si="9"/>
        <v>0</v>
      </c>
      <c r="S176" s="816">
        <f t="shared" si="9"/>
        <v>0</v>
      </c>
      <c r="T176" s="817">
        <f t="shared" si="9"/>
        <v>0</v>
      </c>
      <c r="U176" s="819">
        <f t="shared" si="9"/>
        <v>0</v>
      </c>
      <c r="V176" s="820"/>
      <c r="W176" s="820"/>
      <c r="X176" s="820"/>
      <c r="Y176" s="821"/>
      <c r="Z176" s="818">
        <f t="shared" si="9"/>
        <v>0</v>
      </c>
      <c r="AA176" s="816">
        <f t="shared" si="9"/>
        <v>0</v>
      </c>
      <c r="AB176" s="816">
        <f t="shared" si="9"/>
        <v>0</v>
      </c>
      <c r="AC176" s="816">
        <f t="shared" si="9"/>
        <v>0</v>
      </c>
      <c r="AD176" s="817">
        <f t="shared" si="9"/>
        <v>0</v>
      </c>
      <c r="AE176" s="818">
        <f t="shared" si="9"/>
        <v>0</v>
      </c>
      <c r="AF176" s="816">
        <f t="shared" si="9"/>
        <v>0</v>
      </c>
      <c r="AG176" s="817">
        <f t="shared" si="9"/>
        <v>0</v>
      </c>
      <c r="AH176" s="818">
        <f>AH142+AH175</f>
        <v>0</v>
      </c>
      <c r="AI176" s="816">
        <f>AI142+AI175</f>
        <v>0</v>
      </c>
      <c r="AJ176" s="817">
        <f>AJ142+AJ175</f>
        <v>0</v>
      </c>
      <c r="AK176" s="818">
        <f t="shared" si="9"/>
        <v>0</v>
      </c>
      <c r="AL176" s="816">
        <f t="shared" si="9"/>
        <v>0</v>
      </c>
      <c r="AM176" s="817">
        <f t="shared" si="9"/>
        <v>0</v>
      </c>
      <c r="AN176" s="818">
        <f aca="true" t="shared" si="10" ref="AN176:AS176">AN142+AN175</f>
        <v>0</v>
      </c>
      <c r="AO176" s="816">
        <f t="shared" si="10"/>
        <v>0</v>
      </c>
      <c r="AP176" s="817">
        <f t="shared" si="10"/>
        <v>0</v>
      </c>
      <c r="AQ176" s="818">
        <f t="shared" si="10"/>
        <v>0</v>
      </c>
      <c r="AR176" s="816">
        <f t="shared" si="10"/>
        <v>0</v>
      </c>
      <c r="AS176" s="817">
        <f t="shared" si="10"/>
        <v>0</v>
      </c>
      <c r="AT176" s="566">
        <f>AT175+AT142</f>
        <v>0</v>
      </c>
      <c r="AU176" s="567">
        <f t="shared" si="9"/>
        <v>0</v>
      </c>
      <c r="AV176" s="568">
        <f t="shared" si="9"/>
        <v>0</v>
      </c>
      <c r="AW176" s="556"/>
      <c r="AX176" s="556"/>
      <c r="AY176" s="556"/>
      <c r="AZ176" s="556"/>
      <c r="BA176" s="556"/>
      <c r="BB176" s="556"/>
      <c r="BD176" s="557"/>
      <c r="BE176" s="558"/>
      <c r="BF176" s="557"/>
    </row>
    <row r="177" spans="1:58" s="553" customFormat="1" ht="21" customHeight="1" hidden="1">
      <c r="A177" s="578">
        <v>21</v>
      </c>
      <c r="B177" s="840">
        <f>'事業精算 (21)'!$C$6</f>
        <v>0</v>
      </c>
      <c r="C177" s="841"/>
      <c r="D177" s="841"/>
      <c r="E177" s="842"/>
      <c r="F177" s="483">
        <f>'事業精算 (21)'!$F$8</f>
        <v>0</v>
      </c>
      <c r="G177" s="484">
        <f>SUM(G180:G181)</f>
        <v>0</v>
      </c>
      <c r="H177" s="485">
        <f>SUM(F177:G177)</f>
        <v>0</v>
      </c>
      <c r="I177" s="193"/>
      <c r="J177" s="486"/>
      <c r="K177" s="822">
        <f>L178+L179+L182+L183+L184</f>
        <v>0</v>
      </c>
      <c r="L177" s="822"/>
      <c r="M177" s="822"/>
      <c r="N177" s="823"/>
      <c r="O177" s="193"/>
      <c r="P177" s="737">
        <f>'事業精算 (21)'!$E$28</f>
        <v>0</v>
      </c>
      <c r="Q177" s="729"/>
      <c r="R177" s="729"/>
      <c r="S177" s="729"/>
      <c r="T177" s="730"/>
      <c r="U177" s="738">
        <f>'事業精算 (21)'!$H$35</f>
        <v>0</v>
      </c>
      <c r="V177" s="739"/>
      <c r="W177" s="739"/>
      <c r="X177" s="739"/>
      <c r="Y177" s="740"/>
      <c r="Z177" s="728">
        <f>'事業精算 (21)'!$H$39</f>
        <v>0</v>
      </c>
      <c r="AA177" s="729"/>
      <c r="AB177" s="729"/>
      <c r="AC177" s="729"/>
      <c r="AD177" s="730"/>
      <c r="AE177" s="728">
        <f>SUM(AG178:AG184)</f>
        <v>0</v>
      </c>
      <c r="AF177" s="729"/>
      <c r="AG177" s="730"/>
      <c r="AH177" s="728">
        <f>SUM(AJ178:AJ180)</f>
        <v>0</v>
      </c>
      <c r="AI177" s="729"/>
      <c r="AJ177" s="730"/>
      <c r="AK177" s="728">
        <f>'事業精算 (21)'!$E$50</f>
        <v>0</v>
      </c>
      <c r="AL177" s="729"/>
      <c r="AM177" s="730"/>
      <c r="AN177" s="888">
        <f>'事業精算 (21)'!$E$51</f>
        <v>0</v>
      </c>
      <c r="AO177" s="889"/>
      <c r="AP177" s="890"/>
      <c r="AQ177" s="738">
        <f>SUM(AS178:AS179)</f>
        <v>0</v>
      </c>
      <c r="AR177" s="739"/>
      <c r="AS177" s="740"/>
      <c r="AT177" s="487">
        <f>'事業精算 (21)'!$E$54</f>
        <v>0</v>
      </c>
      <c r="AU177" s="488">
        <f>SUM(P177:AT177)</f>
        <v>0</v>
      </c>
      <c r="AV177" s="489">
        <f>K177-AU177</f>
        <v>0</v>
      </c>
      <c r="AW177" s="556"/>
      <c r="AX177">
        <f>IF(A178=0,0,1)</f>
        <v>0</v>
      </c>
      <c r="AY177" s="556"/>
      <c r="AZ177" s="556"/>
      <c r="BA177" s="556"/>
      <c r="BB177" s="556"/>
      <c r="BD177" s="556"/>
      <c r="BE177" s="556"/>
      <c r="BF177" s="556"/>
    </row>
    <row r="178" spans="1:58" s="553" customFormat="1" ht="21" customHeight="1" hidden="1">
      <c r="A178" s="797">
        <f>'事業精算 (21)'!$C$13</f>
        <v>0</v>
      </c>
      <c r="B178" s="493">
        <f>'事業精算 (21)'!$J$6</f>
        <v>0</v>
      </c>
      <c r="C178" s="494" t="s">
        <v>105</v>
      </c>
      <c r="D178" s="494">
        <f>'事業精算 (21)'!$L$6</f>
        <v>0</v>
      </c>
      <c r="E178" s="495" t="s">
        <v>26</v>
      </c>
      <c r="F178" s="496" t="s">
        <v>13</v>
      </c>
      <c r="G178" s="497" t="s">
        <v>13</v>
      </c>
      <c r="H178" s="498" t="s">
        <v>13</v>
      </c>
      <c r="I178" s="193"/>
      <c r="J178" s="499" t="s">
        <v>14</v>
      </c>
      <c r="K178" s="500" t="s">
        <v>196</v>
      </c>
      <c r="L178" s="824">
        <f>'事業精算 (21)'!$G$17</f>
        <v>0</v>
      </c>
      <c r="M178" s="824"/>
      <c r="N178" s="825"/>
      <c r="O178" s="193"/>
      <c r="P178" s="501" t="s">
        <v>25</v>
      </c>
      <c r="Q178" s="502"/>
      <c r="R178" s="503" t="s">
        <v>13</v>
      </c>
      <c r="S178" s="502"/>
      <c r="T178" s="504" t="s">
        <v>26</v>
      </c>
      <c r="U178" s="505" t="s">
        <v>25</v>
      </c>
      <c r="V178" s="502"/>
      <c r="W178" s="503" t="s">
        <v>13</v>
      </c>
      <c r="X178" s="503"/>
      <c r="Y178" s="503"/>
      <c r="Z178" s="505" t="s">
        <v>25</v>
      </c>
      <c r="AA178" s="502"/>
      <c r="AB178" s="503" t="s">
        <v>13</v>
      </c>
      <c r="AC178" s="502"/>
      <c r="AD178" s="504" t="s">
        <v>26</v>
      </c>
      <c r="AE178" s="506" t="s">
        <v>14</v>
      </c>
      <c r="AF178" s="441" t="s">
        <v>29</v>
      </c>
      <c r="AG178" s="507">
        <f>'事業精算 (21)'!$J$40</f>
        <v>0</v>
      </c>
      <c r="AH178" s="506" t="s">
        <v>14</v>
      </c>
      <c r="AI178" s="441" t="s">
        <v>189</v>
      </c>
      <c r="AJ178" s="508">
        <f>'事業精算 (21)'!$J$47</f>
        <v>0</v>
      </c>
      <c r="AK178" s="506"/>
      <c r="AL178" s="441"/>
      <c r="AM178" s="509"/>
      <c r="AN178" s="510"/>
      <c r="AO178" s="502"/>
      <c r="AP178" s="509"/>
      <c r="AQ178" s="510" t="s">
        <v>14</v>
      </c>
      <c r="AR178" s="441" t="s">
        <v>195</v>
      </c>
      <c r="AS178" s="508">
        <f>'事業精算 (21)'!$J$52</f>
        <v>0</v>
      </c>
      <c r="AT178" s="502"/>
      <c r="AU178" s="511"/>
      <c r="AV178" s="512"/>
      <c r="AW178" s="556"/>
      <c r="AX178" s="556"/>
      <c r="AY178" s="556"/>
      <c r="AZ178" s="556"/>
      <c r="BA178" s="556"/>
      <c r="BB178" s="556"/>
      <c r="BD178" s="556"/>
      <c r="BE178" s="556"/>
      <c r="BF178" s="556"/>
    </row>
    <row r="179" spans="1:58" s="553" customFormat="1" ht="21" customHeight="1" hidden="1">
      <c r="A179" s="797"/>
      <c r="B179" s="809" t="s">
        <v>41</v>
      </c>
      <c r="C179" s="810"/>
      <c r="D179" s="810"/>
      <c r="E179" s="811"/>
      <c r="F179" s="515" t="s">
        <v>83</v>
      </c>
      <c r="G179" s="502"/>
      <c r="H179" s="516"/>
      <c r="I179" s="193"/>
      <c r="J179" s="499" t="s">
        <v>15</v>
      </c>
      <c r="K179" s="517" t="s">
        <v>199</v>
      </c>
      <c r="L179" s="826">
        <f>'事業精算 (21)'!$G$19</f>
        <v>0</v>
      </c>
      <c r="M179" s="826"/>
      <c r="N179" s="827"/>
      <c r="O179" s="193"/>
      <c r="P179" s="518">
        <f>'事業精算 (21)'!$M$28</f>
        <v>0</v>
      </c>
      <c r="Q179" s="441" t="s">
        <v>24</v>
      </c>
      <c r="R179" s="441">
        <f>'事業精算 (21)'!$O$28</f>
        <v>0</v>
      </c>
      <c r="S179" s="441" t="s">
        <v>24</v>
      </c>
      <c r="T179" s="519">
        <f>'事業精算 (21)'!$Q$28</f>
        <v>0</v>
      </c>
      <c r="U179" s="520">
        <f>'事業精算 (21)'!$M$32</f>
        <v>0</v>
      </c>
      <c r="V179" s="441" t="s">
        <v>24</v>
      </c>
      <c r="W179" s="441">
        <f>'事業精算 (21)'!$O$32</f>
        <v>0</v>
      </c>
      <c r="X179" s="502"/>
      <c r="Y179" s="441"/>
      <c r="Z179" s="520">
        <f>'事業精算 (21)'!$M$36</f>
        <v>0</v>
      </c>
      <c r="AA179" s="441" t="s">
        <v>24</v>
      </c>
      <c r="AB179" s="441">
        <f>'事業精算 (21)'!$O$36</f>
        <v>0</v>
      </c>
      <c r="AC179" s="441" t="s">
        <v>24</v>
      </c>
      <c r="AD179" s="519">
        <f>'事業精算 (21)'!$Q$36</f>
        <v>0</v>
      </c>
      <c r="AE179" s="506" t="s">
        <v>15</v>
      </c>
      <c r="AF179" s="441" t="s">
        <v>28</v>
      </c>
      <c r="AG179" s="507">
        <f>'事業精算 (21)'!$J$41</f>
        <v>0</v>
      </c>
      <c r="AH179" s="506" t="s">
        <v>15</v>
      </c>
      <c r="AI179" s="441" t="s">
        <v>193</v>
      </c>
      <c r="AJ179" s="508">
        <f>'事業精算 (21)'!$J$48</f>
        <v>0</v>
      </c>
      <c r="AK179" s="506"/>
      <c r="AL179" s="441"/>
      <c r="AM179" s="509"/>
      <c r="AN179" s="510"/>
      <c r="AO179" s="502"/>
      <c r="AP179" s="509"/>
      <c r="AQ179" s="510"/>
      <c r="AR179" s="441"/>
      <c r="AS179" s="508"/>
      <c r="AT179" s="502"/>
      <c r="AU179" s="511"/>
      <c r="AV179" s="512"/>
      <c r="AW179" s="556"/>
      <c r="AX179" s="556"/>
      <c r="AY179" s="556"/>
      <c r="AZ179" s="556"/>
      <c r="BA179" s="556"/>
      <c r="BB179" s="556"/>
      <c r="BD179" s="556"/>
      <c r="BE179" s="556"/>
      <c r="BF179" s="556"/>
    </row>
    <row r="180" spans="1:58" s="553" customFormat="1" ht="21" customHeight="1" hidden="1">
      <c r="A180" s="797"/>
      <c r="B180" s="806">
        <f>'事業精算 (21)'!$C$11</f>
        <v>0</v>
      </c>
      <c r="C180" s="807"/>
      <c r="D180" s="807"/>
      <c r="E180" s="808"/>
      <c r="F180" s="521" t="s">
        <v>84</v>
      </c>
      <c r="G180" s="502">
        <f>'事業精算 (21)'!$F$9</f>
        <v>0</v>
      </c>
      <c r="H180" s="522" t="s">
        <v>13</v>
      </c>
      <c r="I180" s="193"/>
      <c r="J180" s="523" t="s">
        <v>20</v>
      </c>
      <c r="K180" s="524">
        <f>'事業精算 (21)'!$K$19</f>
        <v>0</v>
      </c>
      <c r="L180" s="441" t="s">
        <v>21</v>
      </c>
      <c r="M180" s="441">
        <f>'事業精算 (21)'!$M$19</f>
        <v>0</v>
      </c>
      <c r="N180" s="525" t="s">
        <v>22</v>
      </c>
      <c r="O180" s="193"/>
      <c r="P180" s="518">
        <f>'事業精算 (21)'!$M$29</f>
        <v>0</v>
      </c>
      <c r="Q180" s="441" t="s">
        <v>24</v>
      </c>
      <c r="R180" s="441">
        <f>'事業精算 (21)'!$O$29</f>
        <v>0</v>
      </c>
      <c r="S180" s="441" t="s">
        <v>24</v>
      </c>
      <c r="T180" s="519">
        <f>'事業精算 (21)'!$Q$29</f>
        <v>0</v>
      </c>
      <c r="U180" s="520">
        <f>'事業精算 (21)'!$M$33</f>
        <v>0</v>
      </c>
      <c r="V180" s="441" t="s">
        <v>24</v>
      </c>
      <c r="W180" s="441">
        <f>'事業精算 (21)'!$O$33</f>
        <v>0</v>
      </c>
      <c r="X180" s="502"/>
      <c r="Y180" s="441"/>
      <c r="Z180" s="520">
        <f>'事業精算 (21)'!$M$37</f>
        <v>0</v>
      </c>
      <c r="AA180" s="441" t="s">
        <v>24</v>
      </c>
      <c r="AB180" s="441">
        <f>'事業精算 (21)'!$O$37</f>
        <v>0</v>
      </c>
      <c r="AC180" s="441" t="s">
        <v>24</v>
      </c>
      <c r="AD180" s="519">
        <f>'事業精算 (21)'!$Q$37</f>
        <v>0</v>
      </c>
      <c r="AE180" s="506" t="s">
        <v>16</v>
      </c>
      <c r="AF180" s="441" t="s">
        <v>104</v>
      </c>
      <c r="AG180" s="507">
        <f>'事業精算 (21)'!$J$42</f>
        <v>0</v>
      </c>
      <c r="AH180" s="506" t="s">
        <v>17</v>
      </c>
      <c r="AI180" s="441" t="s">
        <v>394</v>
      </c>
      <c r="AJ180" s="509">
        <f>'事業精算 (21)'!$J$49</f>
        <v>0</v>
      </c>
      <c r="AK180" s="506"/>
      <c r="AL180" s="441"/>
      <c r="AM180" s="509"/>
      <c r="AN180" s="510"/>
      <c r="AO180" s="502"/>
      <c r="AP180" s="509"/>
      <c r="AQ180" s="510"/>
      <c r="AR180" s="502"/>
      <c r="AS180" s="509"/>
      <c r="AT180" s="502"/>
      <c r="AU180" s="511"/>
      <c r="AV180" s="512"/>
      <c r="AW180" s="556"/>
      <c r="AX180" s="556"/>
      <c r="AY180" s="556"/>
      <c r="AZ180" s="556"/>
      <c r="BA180" s="556"/>
      <c r="BB180" s="556"/>
      <c r="BD180" s="556"/>
      <c r="BE180" s="556"/>
      <c r="BF180" s="556"/>
    </row>
    <row r="181" spans="1:58" s="553" customFormat="1" ht="21" customHeight="1" hidden="1">
      <c r="A181" s="797"/>
      <c r="B181" s="806"/>
      <c r="C181" s="807"/>
      <c r="D181" s="807"/>
      <c r="E181" s="808"/>
      <c r="F181" s="521" t="s">
        <v>85</v>
      </c>
      <c r="G181" s="502">
        <f>'事業精算 (21)'!$I$9</f>
        <v>0</v>
      </c>
      <c r="H181" s="522" t="s">
        <v>13</v>
      </c>
      <c r="I181" s="193"/>
      <c r="J181" s="523" t="s">
        <v>20</v>
      </c>
      <c r="K181" s="524">
        <f>'事業精算 (21)'!$K$20</f>
        <v>0</v>
      </c>
      <c r="L181" s="441" t="s">
        <v>21</v>
      </c>
      <c r="M181" s="441">
        <f>'事業精算 (21)'!$M$20</f>
        <v>0</v>
      </c>
      <c r="N181" s="525" t="s">
        <v>22</v>
      </c>
      <c r="O181" s="193"/>
      <c r="P181" s="518">
        <f>'事業精算 (21)'!$M$30</f>
        <v>0</v>
      </c>
      <c r="Q181" s="441" t="s">
        <v>24</v>
      </c>
      <c r="R181" s="441">
        <f>'事業精算 (21)'!$O$30</f>
        <v>0</v>
      </c>
      <c r="S181" s="441" t="s">
        <v>24</v>
      </c>
      <c r="T181" s="519">
        <f>'事業精算 (21)'!$Q$30</f>
        <v>0</v>
      </c>
      <c r="U181" s="520">
        <f>'事業精算 (21)'!$M$34</f>
        <v>0</v>
      </c>
      <c r="V181" s="441" t="s">
        <v>24</v>
      </c>
      <c r="W181" s="441">
        <f>'事業精算 (21)'!$O$34</f>
        <v>0</v>
      </c>
      <c r="X181" s="502"/>
      <c r="Y181" s="441"/>
      <c r="Z181" s="520">
        <f>'事業精算 (21)'!$M$38</f>
        <v>0</v>
      </c>
      <c r="AA181" s="441" t="s">
        <v>24</v>
      </c>
      <c r="AB181" s="441">
        <f>'事業精算 (21)'!$O$38</f>
        <v>0</v>
      </c>
      <c r="AC181" s="441" t="s">
        <v>24</v>
      </c>
      <c r="AD181" s="519">
        <f>'事業精算 (21)'!$Q$38</f>
        <v>0</v>
      </c>
      <c r="AE181" s="506" t="s">
        <v>18</v>
      </c>
      <c r="AF181" s="441" t="s">
        <v>72</v>
      </c>
      <c r="AG181" s="507">
        <f>'事業精算 (21)'!$J$43</f>
        <v>0</v>
      </c>
      <c r="AH181" s="506"/>
      <c r="AI181" s="441"/>
      <c r="AJ181" s="509"/>
      <c r="AK181" s="506"/>
      <c r="AL181" s="441"/>
      <c r="AM181" s="509"/>
      <c r="AN181" s="510"/>
      <c r="AO181" s="502"/>
      <c r="AP181" s="509"/>
      <c r="AQ181" s="510"/>
      <c r="AR181" s="502"/>
      <c r="AS181" s="509"/>
      <c r="AT181" s="502"/>
      <c r="AU181" s="511"/>
      <c r="AV181" s="512"/>
      <c r="AW181" s="556"/>
      <c r="AX181" s="556"/>
      <c r="AY181" s="556"/>
      <c r="AZ181" s="556"/>
      <c r="BA181" s="556"/>
      <c r="BB181" s="556"/>
      <c r="BD181" s="556"/>
      <c r="BE181" s="556"/>
      <c r="BF181" s="556"/>
    </row>
    <row r="182" spans="1:58" s="553" customFormat="1" ht="21" customHeight="1" hidden="1">
      <c r="A182" s="797"/>
      <c r="B182" s="809" t="s">
        <v>39</v>
      </c>
      <c r="C182" s="810"/>
      <c r="D182" s="810"/>
      <c r="E182" s="811"/>
      <c r="F182" s="510"/>
      <c r="G182" s="502"/>
      <c r="H182" s="516"/>
      <c r="I182" s="193"/>
      <c r="J182" s="499" t="s">
        <v>17</v>
      </c>
      <c r="K182" s="517" t="s">
        <v>198</v>
      </c>
      <c r="L182" s="828">
        <f>'事業精算 (21)'!$G$18</f>
        <v>0</v>
      </c>
      <c r="M182" s="828"/>
      <c r="N182" s="829"/>
      <c r="O182" s="193"/>
      <c r="P182" s="518">
        <f>'事業精算 (21)'!$M$31</f>
        <v>0</v>
      </c>
      <c r="Q182" s="441" t="s">
        <v>416</v>
      </c>
      <c r="R182" s="441">
        <f>'事業精算 (21)'!$O$31</f>
        <v>0</v>
      </c>
      <c r="S182" s="724" t="s">
        <v>415</v>
      </c>
      <c r="T182" s="725"/>
      <c r="U182" s="520">
        <f>'事業精算 (21)'!$M$35</f>
        <v>0</v>
      </c>
      <c r="V182" s="441" t="s">
        <v>416</v>
      </c>
      <c r="W182" s="441">
        <f>'事業精算 (21)'!$O$35</f>
        <v>0</v>
      </c>
      <c r="X182" s="726" t="s">
        <v>415</v>
      </c>
      <c r="Y182" s="727"/>
      <c r="Z182" s="520">
        <f>'事業精算 (21)'!$M$39</f>
        <v>0</v>
      </c>
      <c r="AA182" s="441" t="s">
        <v>416</v>
      </c>
      <c r="AB182" s="441">
        <f>'事業精算 (21)'!$O$39</f>
        <v>0</v>
      </c>
      <c r="AC182" s="724" t="s">
        <v>415</v>
      </c>
      <c r="AD182" s="725"/>
      <c r="AE182" s="506" t="s">
        <v>27</v>
      </c>
      <c r="AF182" s="441" t="s">
        <v>74</v>
      </c>
      <c r="AG182" s="507">
        <f>'事業精算 (21)'!$J$44</f>
        <v>0</v>
      </c>
      <c r="AH182" s="506"/>
      <c r="AI182" s="441"/>
      <c r="AJ182" s="509"/>
      <c r="AK182" s="506"/>
      <c r="AL182" s="441"/>
      <c r="AM182" s="509"/>
      <c r="AN182" s="510"/>
      <c r="AO182" s="502"/>
      <c r="AP182" s="509"/>
      <c r="AQ182" s="510"/>
      <c r="AR182" s="502"/>
      <c r="AS182" s="509"/>
      <c r="AT182" s="502"/>
      <c r="AU182" s="511"/>
      <c r="AV182" s="512"/>
      <c r="AW182" s="556"/>
      <c r="AX182" s="556"/>
      <c r="AY182" s="556"/>
      <c r="AZ182" s="556"/>
      <c r="BA182" s="556"/>
      <c r="BB182" s="556"/>
      <c r="BD182" s="556"/>
      <c r="BE182" s="556"/>
      <c r="BF182" s="556"/>
    </row>
    <row r="183" spans="1:58" s="553" customFormat="1" ht="21" customHeight="1" hidden="1">
      <c r="A183" s="797"/>
      <c r="B183" s="834">
        <f>'事業精算 (21)'!$C$12</f>
        <v>0</v>
      </c>
      <c r="C183" s="835"/>
      <c r="D183" s="835"/>
      <c r="E183" s="836"/>
      <c r="F183" s="510"/>
      <c r="G183" s="502"/>
      <c r="H183" s="516"/>
      <c r="I183" s="193"/>
      <c r="J183" s="499" t="s">
        <v>19</v>
      </c>
      <c r="K183" s="500" t="s">
        <v>200</v>
      </c>
      <c r="L183" s="830">
        <f>'事業精算 (21)'!$G$21</f>
        <v>0</v>
      </c>
      <c r="M183" s="830"/>
      <c r="N183" s="831"/>
      <c r="O183" s="193"/>
      <c r="P183" s="526"/>
      <c r="Q183" s="441"/>
      <c r="R183" s="502"/>
      <c r="S183" s="441"/>
      <c r="T183" s="509"/>
      <c r="U183" s="510"/>
      <c r="V183" s="441"/>
      <c r="W183" s="502"/>
      <c r="X183" s="502"/>
      <c r="Y183" s="502"/>
      <c r="Z183" s="510"/>
      <c r="AA183" s="441"/>
      <c r="AB183" s="502"/>
      <c r="AC183" s="441"/>
      <c r="AD183" s="509"/>
      <c r="AE183" s="506" t="s">
        <v>31</v>
      </c>
      <c r="AF183" s="527" t="s">
        <v>30</v>
      </c>
      <c r="AG183" s="507">
        <f>'事業精算 (21)'!$J$45</f>
        <v>0</v>
      </c>
      <c r="AH183" s="506"/>
      <c r="AI183" s="441"/>
      <c r="AJ183" s="509"/>
      <c r="AK183" s="506"/>
      <c r="AL183" s="500"/>
      <c r="AM183" s="528"/>
      <c r="AN183" s="529"/>
      <c r="AO183" s="530"/>
      <c r="AP183" s="528"/>
      <c r="AQ183" s="529"/>
      <c r="AR183" s="530"/>
      <c r="AS183" s="528"/>
      <c r="AT183" s="530"/>
      <c r="AU183" s="511"/>
      <c r="AV183" s="512"/>
      <c r="AW183" s="556"/>
      <c r="AX183" s="556"/>
      <c r="AY183" s="556"/>
      <c r="AZ183" s="556"/>
      <c r="BA183" s="556"/>
      <c r="BB183" s="556"/>
      <c r="BD183" s="556"/>
      <c r="BE183" s="556"/>
      <c r="BF183" s="556"/>
    </row>
    <row r="184" spans="1:58" s="553" customFormat="1" ht="21" customHeight="1" hidden="1">
      <c r="A184" s="798"/>
      <c r="B184" s="837"/>
      <c r="C184" s="838"/>
      <c r="D184" s="838"/>
      <c r="E184" s="839"/>
      <c r="F184" s="531"/>
      <c r="G184" s="532"/>
      <c r="H184" s="533"/>
      <c r="I184" s="193"/>
      <c r="J184" s="499" t="s">
        <v>27</v>
      </c>
      <c r="K184" s="441" t="s">
        <v>201</v>
      </c>
      <c r="L184" s="832">
        <f>'事業精算 (21)'!$G$22</f>
        <v>0</v>
      </c>
      <c r="M184" s="832"/>
      <c r="N184" s="833"/>
      <c r="O184" s="193"/>
      <c r="P184" s="534"/>
      <c r="Q184" s="535"/>
      <c r="R184" s="532"/>
      <c r="S184" s="535"/>
      <c r="T184" s="536"/>
      <c r="U184" s="531"/>
      <c r="V184" s="535"/>
      <c r="W184" s="532"/>
      <c r="X184" s="532"/>
      <c r="Y184" s="532"/>
      <c r="Z184" s="531"/>
      <c r="AA184" s="535"/>
      <c r="AB184" s="532"/>
      <c r="AC184" s="535"/>
      <c r="AD184" s="536"/>
      <c r="AE184" s="537" t="s">
        <v>70</v>
      </c>
      <c r="AF184" s="535" t="s">
        <v>73</v>
      </c>
      <c r="AG184" s="538">
        <f>'事業精算 (21)'!$J$46</f>
        <v>0</v>
      </c>
      <c r="AH184" s="537"/>
      <c r="AI184" s="535"/>
      <c r="AJ184" s="536"/>
      <c r="AK184" s="537"/>
      <c r="AL184" s="535"/>
      <c r="AM184" s="536"/>
      <c r="AN184" s="531"/>
      <c r="AO184" s="532"/>
      <c r="AP184" s="536"/>
      <c r="AQ184" s="531"/>
      <c r="AR184" s="532"/>
      <c r="AS184" s="536"/>
      <c r="AT184" s="532"/>
      <c r="AU184" s="539"/>
      <c r="AV184" s="540"/>
      <c r="AW184" s="556"/>
      <c r="AX184" s="556"/>
      <c r="AY184" s="556"/>
      <c r="AZ184" s="556"/>
      <c r="BA184" s="556"/>
      <c r="BB184" s="556"/>
      <c r="BD184" s="556"/>
      <c r="BE184" s="556"/>
      <c r="BF184" s="556"/>
    </row>
    <row r="185" spans="1:58" s="553" customFormat="1" ht="21" customHeight="1" hidden="1">
      <c r="A185" s="578">
        <v>22</v>
      </c>
      <c r="B185" s="840">
        <f>'事業精算 (22)'!$C$6</f>
        <v>0</v>
      </c>
      <c r="C185" s="841"/>
      <c r="D185" s="841"/>
      <c r="E185" s="842"/>
      <c r="F185" s="483">
        <f>'事業精算 (22)'!$F$8</f>
        <v>0</v>
      </c>
      <c r="G185" s="484">
        <f>SUM(G188:G189)</f>
        <v>0</v>
      </c>
      <c r="H185" s="485">
        <f>SUM(F185:G185)</f>
        <v>0</v>
      </c>
      <c r="I185" s="193"/>
      <c r="J185" s="486"/>
      <c r="K185" s="822">
        <f>L186+L187+L190+L191+L192</f>
        <v>0</v>
      </c>
      <c r="L185" s="822"/>
      <c r="M185" s="822"/>
      <c r="N185" s="823"/>
      <c r="O185" s="193"/>
      <c r="P185" s="737">
        <f>'事業精算 (22)'!$E$28</f>
        <v>0</v>
      </c>
      <c r="Q185" s="729"/>
      <c r="R185" s="729"/>
      <c r="S185" s="729"/>
      <c r="T185" s="730"/>
      <c r="U185" s="738">
        <f>'事業精算 (22)'!$H$35</f>
        <v>0</v>
      </c>
      <c r="V185" s="739"/>
      <c r="W185" s="739"/>
      <c r="X185" s="739"/>
      <c r="Y185" s="740"/>
      <c r="Z185" s="728">
        <f>'事業精算 (22)'!$H$39</f>
        <v>0</v>
      </c>
      <c r="AA185" s="729"/>
      <c r="AB185" s="729"/>
      <c r="AC185" s="729"/>
      <c r="AD185" s="730"/>
      <c r="AE185" s="728">
        <f>SUM(AG186:AG192)</f>
        <v>0</v>
      </c>
      <c r="AF185" s="729"/>
      <c r="AG185" s="730"/>
      <c r="AH185" s="728">
        <f>SUM(AJ186:AJ188)</f>
        <v>0</v>
      </c>
      <c r="AI185" s="729"/>
      <c r="AJ185" s="730"/>
      <c r="AK185" s="728">
        <f>'事業精算 (22)'!$E$50</f>
        <v>0</v>
      </c>
      <c r="AL185" s="729"/>
      <c r="AM185" s="730"/>
      <c r="AN185" s="888">
        <f>'事業精算 (22)'!$E$51</f>
        <v>0</v>
      </c>
      <c r="AO185" s="889"/>
      <c r="AP185" s="890"/>
      <c r="AQ185" s="738">
        <f>SUM(AS186:AS187)</f>
        <v>0</v>
      </c>
      <c r="AR185" s="739"/>
      <c r="AS185" s="740"/>
      <c r="AT185" s="487">
        <f>'事業精算 (22)'!$E$54</f>
        <v>0</v>
      </c>
      <c r="AU185" s="488">
        <f>SUM(P185:AT185)</f>
        <v>0</v>
      </c>
      <c r="AV185" s="489">
        <f>K185-AU185</f>
        <v>0</v>
      </c>
      <c r="AW185" s="556"/>
      <c r="AX185">
        <f>IF(A186=0,0,1)</f>
        <v>0</v>
      </c>
      <c r="AY185" s="556"/>
      <c r="AZ185" s="556"/>
      <c r="BA185" s="556"/>
      <c r="BB185" s="556"/>
      <c r="BD185" s="556"/>
      <c r="BE185" s="556"/>
      <c r="BF185" s="556"/>
    </row>
    <row r="186" spans="1:58" s="553" customFormat="1" ht="21" customHeight="1" hidden="1">
      <c r="A186" s="797">
        <f>'事業精算 (22)'!$C$13</f>
        <v>0</v>
      </c>
      <c r="B186" s="493">
        <f>'事業精算 (22)'!$J$6</f>
        <v>0</v>
      </c>
      <c r="C186" s="494" t="s">
        <v>105</v>
      </c>
      <c r="D186" s="494">
        <f>'事業精算 (22)'!$L$6</f>
        <v>0</v>
      </c>
      <c r="E186" s="495" t="s">
        <v>26</v>
      </c>
      <c r="F186" s="496" t="s">
        <v>13</v>
      </c>
      <c r="G186" s="497" t="s">
        <v>13</v>
      </c>
      <c r="H186" s="498" t="s">
        <v>13</v>
      </c>
      <c r="I186" s="193"/>
      <c r="J186" s="499" t="s">
        <v>14</v>
      </c>
      <c r="K186" s="500" t="s">
        <v>196</v>
      </c>
      <c r="L186" s="824">
        <f>'事業精算 (22)'!$G$17</f>
        <v>0</v>
      </c>
      <c r="M186" s="824"/>
      <c r="N186" s="825"/>
      <c r="O186" s="193"/>
      <c r="P186" s="501" t="s">
        <v>25</v>
      </c>
      <c r="Q186" s="502"/>
      <c r="R186" s="503" t="s">
        <v>13</v>
      </c>
      <c r="S186" s="502"/>
      <c r="T186" s="504" t="s">
        <v>26</v>
      </c>
      <c r="U186" s="505" t="s">
        <v>25</v>
      </c>
      <c r="V186" s="502"/>
      <c r="W186" s="503" t="s">
        <v>13</v>
      </c>
      <c r="X186" s="503"/>
      <c r="Y186" s="503"/>
      <c r="Z186" s="505" t="s">
        <v>25</v>
      </c>
      <c r="AA186" s="502"/>
      <c r="AB186" s="503" t="s">
        <v>13</v>
      </c>
      <c r="AC186" s="502"/>
      <c r="AD186" s="504" t="s">
        <v>26</v>
      </c>
      <c r="AE186" s="506" t="s">
        <v>14</v>
      </c>
      <c r="AF186" s="441" t="s">
        <v>29</v>
      </c>
      <c r="AG186" s="507">
        <f>'事業精算 (22)'!$J$40</f>
        <v>0</v>
      </c>
      <c r="AH186" s="506" t="s">
        <v>14</v>
      </c>
      <c r="AI186" s="441" t="s">
        <v>189</v>
      </c>
      <c r="AJ186" s="508">
        <f>'事業精算 (22)'!$J$47</f>
        <v>0</v>
      </c>
      <c r="AK186" s="506"/>
      <c r="AL186" s="441"/>
      <c r="AM186" s="509"/>
      <c r="AN186" s="510"/>
      <c r="AO186" s="502"/>
      <c r="AP186" s="509"/>
      <c r="AQ186" s="510" t="s">
        <v>14</v>
      </c>
      <c r="AR186" s="441" t="s">
        <v>195</v>
      </c>
      <c r="AS186" s="508">
        <f>'事業精算 (22)'!$J$52</f>
        <v>0</v>
      </c>
      <c r="AT186" s="502"/>
      <c r="AU186" s="511"/>
      <c r="AV186" s="512"/>
      <c r="AW186" s="556"/>
      <c r="AX186" s="556"/>
      <c r="AY186" s="556"/>
      <c r="AZ186" s="556"/>
      <c r="BA186" s="556"/>
      <c r="BB186" s="556"/>
      <c r="BD186" s="556"/>
      <c r="BE186" s="556"/>
      <c r="BF186" s="556"/>
    </row>
    <row r="187" spans="1:58" s="553" customFormat="1" ht="21" customHeight="1" hidden="1">
      <c r="A187" s="797"/>
      <c r="B187" s="809" t="s">
        <v>41</v>
      </c>
      <c r="C187" s="810"/>
      <c r="D187" s="810"/>
      <c r="E187" s="811"/>
      <c r="F187" s="515" t="s">
        <v>83</v>
      </c>
      <c r="G187" s="502"/>
      <c r="H187" s="516"/>
      <c r="I187" s="193"/>
      <c r="J187" s="499" t="s">
        <v>15</v>
      </c>
      <c r="K187" s="517" t="s">
        <v>199</v>
      </c>
      <c r="L187" s="826">
        <f>'事業精算 (22)'!$G$19</f>
        <v>0</v>
      </c>
      <c r="M187" s="826"/>
      <c r="N187" s="827"/>
      <c r="O187" s="193"/>
      <c r="P187" s="518">
        <f>'事業精算 (22)'!$M$28</f>
        <v>0</v>
      </c>
      <c r="Q187" s="441" t="s">
        <v>24</v>
      </c>
      <c r="R187" s="441">
        <f>'事業精算 (22)'!$O$28</f>
        <v>0</v>
      </c>
      <c r="S187" s="441" t="s">
        <v>24</v>
      </c>
      <c r="T187" s="519">
        <f>'事業精算 (22)'!$Q$28</f>
        <v>0</v>
      </c>
      <c r="U187" s="520">
        <f>'事業精算 (22)'!$M$32</f>
        <v>0</v>
      </c>
      <c r="V187" s="441" t="s">
        <v>24</v>
      </c>
      <c r="W187" s="441">
        <f>'事業精算 (22)'!$O$32</f>
        <v>0</v>
      </c>
      <c r="X187" s="502"/>
      <c r="Y187" s="441"/>
      <c r="Z187" s="520">
        <f>'事業精算 (22)'!$M$36</f>
        <v>0</v>
      </c>
      <c r="AA187" s="441" t="s">
        <v>24</v>
      </c>
      <c r="AB187" s="441">
        <f>'事業精算 (22)'!$O$36</f>
        <v>0</v>
      </c>
      <c r="AC187" s="441" t="s">
        <v>24</v>
      </c>
      <c r="AD187" s="519">
        <f>'事業精算 (22)'!$Q$36</f>
        <v>0</v>
      </c>
      <c r="AE187" s="506" t="s">
        <v>15</v>
      </c>
      <c r="AF187" s="441" t="s">
        <v>28</v>
      </c>
      <c r="AG187" s="507">
        <f>'事業精算 (22)'!$J$41</f>
        <v>0</v>
      </c>
      <c r="AH187" s="506" t="s">
        <v>15</v>
      </c>
      <c r="AI187" s="441" t="s">
        <v>193</v>
      </c>
      <c r="AJ187" s="508">
        <f>'事業精算 (22)'!$J$48</f>
        <v>0</v>
      </c>
      <c r="AK187" s="506"/>
      <c r="AL187" s="441"/>
      <c r="AM187" s="509"/>
      <c r="AN187" s="510"/>
      <c r="AO187" s="502"/>
      <c r="AP187" s="509"/>
      <c r="AQ187" s="510"/>
      <c r="AR187" s="441"/>
      <c r="AS187" s="508"/>
      <c r="AT187" s="502"/>
      <c r="AU187" s="511"/>
      <c r="AV187" s="512"/>
      <c r="AW187" s="556"/>
      <c r="AX187" s="556"/>
      <c r="AY187" s="556"/>
      <c r="AZ187" s="556"/>
      <c r="BA187" s="556"/>
      <c r="BB187" s="556"/>
      <c r="BD187" s="556"/>
      <c r="BE187" s="556"/>
      <c r="BF187" s="556"/>
    </row>
    <row r="188" spans="1:58" s="553" customFormat="1" ht="21" customHeight="1" hidden="1">
      <c r="A188" s="797"/>
      <c r="B188" s="806">
        <f>'事業精算 (22)'!$C$11</f>
        <v>0</v>
      </c>
      <c r="C188" s="807"/>
      <c r="D188" s="807"/>
      <c r="E188" s="808"/>
      <c r="F188" s="521" t="s">
        <v>84</v>
      </c>
      <c r="G188" s="502">
        <f>'事業精算 (22)'!$F$9</f>
        <v>0</v>
      </c>
      <c r="H188" s="522" t="s">
        <v>13</v>
      </c>
      <c r="I188" s="193"/>
      <c r="J188" s="523" t="s">
        <v>20</v>
      </c>
      <c r="K188" s="524">
        <f>'事業精算 (22)'!$K$19</f>
        <v>0</v>
      </c>
      <c r="L188" s="441" t="s">
        <v>21</v>
      </c>
      <c r="M188" s="441">
        <f>'事業精算 (22)'!$M$19</f>
        <v>0</v>
      </c>
      <c r="N188" s="525" t="s">
        <v>22</v>
      </c>
      <c r="O188" s="193"/>
      <c r="P188" s="518">
        <f>'事業精算 (22)'!$M$29</f>
        <v>0</v>
      </c>
      <c r="Q188" s="441" t="s">
        <v>24</v>
      </c>
      <c r="R188" s="441">
        <f>'事業精算 (22)'!$O$29</f>
        <v>0</v>
      </c>
      <c r="S188" s="441" t="s">
        <v>24</v>
      </c>
      <c r="T188" s="519">
        <f>'事業精算 (22)'!$Q$29</f>
        <v>0</v>
      </c>
      <c r="U188" s="520">
        <f>'事業精算 (22)'!$M$33</f>
        <v>0</v>
      </c>
      <c r="V188" s="441" t="s">
        <v>24</v>
      </c>
      <c r="W188" s="441">
        <f>'事業精算 (22)'!$O$33</f>
        <v>0</v>
      </c>
      <c r="X188" s="502"/>
      <c r="Y188" s="441"/>
      <c r="Z188" s="520">
        <f>'事業精算 (22)'!$M$37</f>
        <v>0</v>
      </c>
      <c r="AA188" s="441" t="s">
        <v>24</v>
      </c>
      <c r="AB188" s="441">
        <f>'事業精算 (22)'!$O$37</f>
        <v>0</v>
      </c>
      <c r="AC188" s="441" t="s">
        <v>24</v>
      </c>
      <c r="AD188" s="519">
        <f>'事業精算 (22)'!$Q$37</f>
        <v>0</v>
      </c>
      <c r="AE188" s="506" t="s">
        <v>16</v>
      </c>
      <c r="AF188" s="441" t="s">
        <v>104</v>
      </c>
      <c r="AG188" s="507">
        <f>'事業精算 (22)'!$J$42</f>
        <v>0</v>
      </c>
      <c r="AH188" s="506" t="s">
        <v>17</v>
      </c>
      <c r="AI188" s="441" t="s">
        <v>394</v>
      </c>
      <c r="AJ188" s="509">
        <f>'事業精算 (22)'!$J$49</f>
        <v>0</v>
      </c>
      <c r="AK188" s="506"/>
      <c r="AL188" s="441"/>
      <c r="AM188" s="509"/>
      <c r="AN188" s="510"/>
      <c r="AO188" s="502"/>
      <c r="AP188" s="509"/>
      <c r="AQ188" s="510"/>
      <c r="AR188" s="502"/>
      <c r="AS188" s="509"/>
      <c r="AT188" s="502"/>
      <c r="AU188" s="511"/>
      <c r="AV188" s="512"/>
      <c r="AW188" s="556"/>
      <c r="AX188" s="556"/>
      <c r="AY188" s="556"/>
      <c r="AZ188" s="556"/>
      <c r="BA188" s="556"/>
      <c r="BB188" s="556"/>
      <c r="BD188" s="556"/>
      <c r="BE188" s="556"/>
      <c r="BF188" s="556"/>
    </row>
    <row r="189" spans="1:58" s="553" customFormat="1" ht="21" customHeight="1" hidden="1">
      <c r="A189" s="797"/>
      <c r="B189" s="806"/>
      <c r="C189" s="807"/>
      <c r="D189" s="807"/>
      <c r="E189" s="808"/>
      <c r="F189" s="521" t="s">
        <v>85</v>
      </c>
      <c r="G189" s="502">
        <f>'事業精算 (22)'!$I$9</f>
        <v>0</v>
      </c>
      <c r="H189" s="522" t="s">
        <v>13</v>
      </c>
      <c r="I189" s="193"/>
      <c r="J189" s="523" t="s">
        <v>20</v>
      </c>
      <c r="K189" s="524">
        <f>'事業精算 (22)'!$K$20</f>
        <v>0</v>
      </c>
      <c r="L189" s="441" t="s">
        <v>21</v>
      </c>
      <c r="M189" s="441">
        <f>'事業精算 (22)'!$M$20</f>
        <v>0</v>
      </c>
      <c r="N189" s="525" t="s">
        <v>22</v>
      </c>
      <c r="O189" s="193"/>
      <c r="P189" s="518">
        <f>'事業精算 (22)'!$M$30</f>
        <v>0</v>
      </c>
      <c r="Q189" s="441" t="s">
        <v>24</v>
      </c>
      <c r="R189" s="441">
        <f>'事業精算 (22)'!$O$30</f>
        <v>0</v>
      </c>
      <c r="S189" s="441" t="s">
        <v>24</v>
      </c>
      <c r="T189" s="519">
        <f>'事業精算 (22)'!$Q$30</f>
        <v>0</v>
      </c>
      <c r="U189" s="520">
        <f>'事業精算 (22)'!$M$34</f>
        <v>0</v>
      </c>
      <c r="V189" s="441" t="s">
        <v>24</v>
      </c>
      <c r="W189" s="441">
        <f>'事業精算 (22)'!$O$34</f>
        <v>0</v>
      </c>
      <c r="X189" s="502"/>
      <c r="Y189" s="441"/>
      <c r="Z189" s="520">
        <f>'事業精算 (22)'!$M$38</f>
        <v>0</v>
      </c>
      <c r="AA189" s="441" t="s">
        <v>24</v>
      </c>
      <c r="AB189" s="441">
        <f>'事業精算 (22)'!$O$38</f>
        <v>0</v>
      </c>
      <c r="AC189" s="441" t="s">
        <v>24</v>
      </c>
      <c r="AD189" s="519">
        <f>'事業精算 (22)'!$Q$38</f>
        <v>0</v>
      </c>
      <c r="AE189" s="506" t="s">
        <v>18</v>
      </c>
      <c r="AF189" s="441" t="s">
        <v>72</v>
      </c>
      <c r="AG189" s="507">
        <f>'事業精算 (22)'!$J$43</f>
        <v>0</v>
      </c>
      <c r="AH189" s="506"/>
      <c r="AI189" s="441"/>
      <c r="AJ189" s="509"/>
      <c r="AK189" s="506"/>
      <c r="AL189" s="441"/>
      <c r="AM189" s="509"/>
      <c r="AN189" s="510"/>
      <c r="AO189" s="502"/>
      <c r="AP189" s="509"/>
      <c r="AQ189" s="510"/>
      <c r="AR189" s="502"/>
      <c r="AS189" s="509"/>
      <c r="AT189" s="502"/>
      <c r="AU189" s="511"/>
      <c r="AV189" s="512"/>
      <c r="AW189" s="556"/>
      <c r="AX189" s="556"/>
      <c r="AY189" s="556"/>
      <c r="AZ189" s="556"/>
      <c r="BA189" s="556"/>
      <c r="BB189" s="556"/>
      <c r="BD189" s="556"/>
      <c r="BE189" s="556"/>
      <c r="BF189" s="556"/>
    </row>
    <row r="190" spans="1:58" s="553" customFormat="1" ht="21" customHeight="1" hidden="1">
      <c r="A190" s="797"/>
      <c r="B190" s="809" t="s">
        <v>39</v>
      </c>
      <c r="C190" s="810"/>
      <c r="D190" s="810"/>
      <c r="E190" s="811"/>
      <c r="F190" s="510"/>
      <c r="G190" s="502"/>
      <c r="H190" s="516"/>
      <c r="I190" s="193"/>
      <c r="J190" s="499" t="s">
        <v>17</v>
      </c>
      <c r="K190" s="517" t="s">
        <v>198</v>
      </c>
      <c r="L190" s="828">
        <f>'事業精算 (22)'!$G$18</f>
        <v>0</v>
      </c>
      <c r="M190" s="828"/>
      <c r="N190" s="829"/>
      <c r="O190" s="193"/>
      <c r="P190" s="518">
        <f>'事業精算 (22)'!$M$31</f>
        <v>0</v>
      </c>
      <c r="Q190" s="441" t="s">
        <v>416</v>
      </c>
      <c r="R190" s="441">
        <f>'事業精算 (22)'!$O$31</f>
        <v>0</v>
      </c>
      <c r="S190" s="724" t="s">
        <v>415</v>
      </c>
      <c r="T190" s="725"/>
      <c r="U190" s="520">
        <f>'事業精算 (22)'!$M$35</f>
        <v>0</v>
      </c>
      <c r="V190" s="441" t="s">
        <v>416</v>
      </c>
      <c r="W190" s="441">
        <f>'事業精算 (22)'!$O$35</f>
        <v>0</v>
      </c>
      <c r="X190" s="726" t="s">
        <v>415</v>
      </c>
      <c r="Y190" s="727"/>
      <c r="Z190" s="520">
        <f>'事業精算 (22)'!$M$39</f>
        <v>0</v>
      </c>
      <c r="AA190" s="441" t="s">
        <v>416</v>
      </c>
      <c r="AB190" s="441">
        <f>'事業精算 (22)'!$O$39</f>
        <v>0</v>
      </c>
      <c r="AC190" s="724" t="s">
        <v>415</v>
      </c>
      <c r="AD190" s="725"/>
      <c r="AE190" s="506" t="s">
        <v>27</v>
      </c>
      <c r="AF190" s="441" t="s">
        <v>74</v>
      </c>
      <c r="AG190" s="507">
        <f>'事業精算 (22)'!$J$44</f>
        <v>0</v>
      </c>
      <c r="AH190" s="506"/>
      <c r="AI190" s="441"/>
      <c r="AJ190" s="509"/>
      <c r="AK190" s="506"/>
      <c r="AL190" s="441"/>
      <c r="AM190" s="509"/>
      <c r="AN190" s="510"/>
      <c r="AO190" s="502"/>
      <c r="AP190" s="509"/>
      <c r="AQ190" s="510"/>
      <c r="AR190" s="502"/>
      <c r="AS190" s="509"/>
      <c r="AT190" s="502"/>
      <c r="AU190" s="511"/>
      <c r="AV190" s="512"/>
      <c r="AW190" s="556"/>
      <c r="AX190" s="556"/>
      <c r="AY190" s="556"/>
      <c r="AZ190" s="556"/>
      <c r="BA190" s="556"/>
      <c r="BB190" s="556"/>
      <c r="BD190" s="556"/>
      <c r="BE190" s="556"/>
      <c r="BF190" s="556"/>
    </row>
    <row r="191" spans="1:58" s="553" customFormat="1" ht="21" customHeight="1" hidden="1">
      <c r="A191" s="797"/>
      <c r="B191" s="834">
        <f>'事業精算 (22)'!$C$12</f>
        <v>0</v>
      </c>
      <c r="C191" s="835"/>
      <c r="D191" s="835"/>
      <c r="E191" s="836"/>
      <c r="F191" s="510"/>
      <c r="G191" s="502"/>
      <c r="H191" s="516"/>
      <c r="I191" s="193"/>
      <c r="J191" s="499" t="s">
        <v>19</v>
      </c>
      <c r="K191" s="500" t="s">
        <v>200</v>
      </c>
      <c r="L191" s="830">
        <f>'事業精算 (22)'!$G$21</f>
        <v>0</v>
      </c>
      <c r="M191" s="830"/>
      <c r="N191" s="831"/>
      <c r="O191" s="193"/>
      <c r="P191" s="526"/>
      <c r="Q191" s="441"/>
      <c r="R191" s="502"/>
      <c r="S191" s="441"/>
      <c r="T191" s="509"/>
      <c r="U191" s="510"/>
      <c r="V191" s="441"/>
      <c r="W191" s="502"/>
      <c r="X191" s="502"/>
      <c r="Y191" s="502"/>
      <c r="Z191" s="510"/>
      <c r="AA191" s="441"/>
      <c r="AB191" s="502"/>
      <c r="AC191" s="441"/>
      <c r="AD191" s="509"/>
      <c r="AE191" s="506" t="s">
        <v>31</v>
      </c>
      <c r="AF191" s="527" t="s">
        <v>30</v>
      </c>
      <c r="AG191" s="507">
        <f>'事業精算 (22)'!$J$45</f>
        <v>0</v>
      </c>
      <c r="AH191" s="506"/>
      <c r="AI191" s="441"/>
      <c r="AJ191" s="509"/>
      <c r="AK191" s="506"/>
      <c r="AL191" s="500"/>
      <c r="AM191" s="528"/>
      <c r="AN191" s="529"/>
      <c r="AO191" s="530"/>
      <c r="AP191" s="528"/>
      <c r="AQ191" s="529"/>
      <c r="AR191" s="530"/>
      <c r="AS191" s="528"/>
      <c r="AT191" s="530"/>
      <c r="AU191" s="511"/>
      <c r="AV191" s="512"/>
      <c r="AW191" s="556"/>
      <c r="AX191" s="556"/>
      <c r="AY191" s="556"/>
      <c r="AZ191" s="556"/>
      <c r="BA191" s="556"/>
      <c r="BB191" s="556"/>
      <c r="BD191" s="556"/>
      <c r="BE191" s="556"/>
      <c r="BF191" s="556"/>
    </row>
    <row r="192" spans="1:58" s="553" customFormat="1" ht="21" customHeight="1" hidden="1">
      <c r="A192" s="798"/>
      <c r="B192" s="837"/>
      <c r="C192" s="838"/>
      <c r="D192" s="838"/>
      <c r="E192" s="839"/>
      <c r="F192" s="531"/>
      <c r="G192" s="532"/>
      <c r="H192" s="533"/>
      <c r="I192" s="193"/>
      <c r="J192" s="499" t="s">
        <v>27</v>
      </c>
      <c r="K192" s="441" t="s">
        <v>201</v>
      </c>
      <c r="L192" s="832">
        <f>'事業精算 (22)'!$G$22</f>
        <v>0</v>
      </c>
      <c r="M192" s="832"/>
      <c r="N192" s="833"/>
      <c r="O192" s="193"/>
      <c r="P192" s="534"/>
      <c r="Q192" s="535"/>
      <c r="R192" s="532"/>
      <c r="S192" s="535"/>
      <c r="T192" s="536"/>
      <c r="U192" s="531"/>
      <c r="V192" s="535"/>
      <c r="W192" s="532"/>
      <c r="X192" s="532"/>
      <c r="Y192" s="532"/>
      <c r="Z192" s="531"/>
      <c r="AA192" s="535"/>
      <c r="AB192" s="532"/>
      <c r="AC192" s="535"/>
      <c r="AD192" s="536"/>
      <c r="AE192" s="537" t="s">
        <v>70</v>
      </c>
      <c r="AF192" s="535" t="s">
        <v>73</v>
      </c>
      <c r="AG192" s="538">
        <f>'事業精算 (22)'!$J$46</f>
        <v>0</v>
      </c>
      <c r="AH192" s="537"/>
      <c r="AI192" s="535"/>
      <c r="AJ192" s="536"/>
      <c r="AK192" s="537"/>
      <c r="AL192" s="535"/>
      <c r="AM192" s="536"/>
      <c r="AN192" s="531"/>
      <c r="AO192" s="532"/>
      <c r="AP192" s="536"/>
      <c r="AQ192" s="531"/>
      <c r="AR192" s="532"/>
      <c r="AS192" s="536"/>
      <c r="AT192" s="532"/>
      <c r="AU192" s="539"/>
      <c r="AV192" s="540"/>
      <c r="AW192" s="556"/>
      <c r="AX192" s="556"/>
      <c r="AY192" s="556"/>
      <c r="AZ192" s="556"/>
      <c r="BA192" s="556"/>
      <c r="BB192" s="556"/>
      <c r="BD192" s="556"/>
      <c r="BE192" s="556"/>
      <c r="BF192" s="556"/>
    </row>
    <row r="193" spans="1:58" s="553" customFormat="1" ht="21" customHeight="1" hidden="1">
      <c r="A193" s="578">
        <v>23</v>
      </c>
      <c r="B193" s="840">
        <f>'事業精算 (23)'!$C$6</f>
        <v>0</v>
      </c>
      <c r="C193" s="841"/>
      <c r="D193" s="841"/>
      <c r="E193" s="842"/>
      <c r="F193" s="483">
        <f>'事業精算 (23)'!$F$8</f>
        <v>0</v>
      </c>
      <c r="G193" s="484">
        <f>SUM(G196:G197)</f>
        <v>0</v>
      </c>
      <c r="H193" s="485">
        <f>SUM(F193:G193)</f>
        <v>0</v>
      </c>
      <c r="I193" s="193"/>
      <c r="J193" s="486"/>
      <c r="K193" s="822">
        <f>L194+L195+L198+L199+L200</f>
        <v>0</v>
      </c>
      <c r="L193" s="822"/>
      <c r="M193" s="822"/>
      <c r="N193" s="823"/>
      <c r="O193" s="193"/>
      <c r="P193" s="737">
        <f>'事業精算 (23)'!$E$28</f>
        <v>0</v>
      </c>
      <c r="Q193" s="729"/>
      <c r="R193" s="729"/>
      <c r="S193" s="729"/>
      <c r="T193" s="730"/>
      <c r="U193" s="738">
        <f>'事業精算 (23)'!$H$35</f>
        <v>0</v>
      </c>
      <c r="V193" s="739"/>
      <c r="W193" s="739"/>
      <c r="X193" s="739"/>
      <c r="Y193" s="740"/>
      <c r="Z193" s="728">
        <f>'事業精算 (23)'!$H$39</f>
        <v>0</v>
      </c>
      <c r="AA193" s="729"/>
      <c r="AB193" s="729"/>
      <c r="AC193" s="729"/>
      <c r="AD193" s="730"/>
      <c r="AE193" s="728">
        <f>SUM(AG194:AG200)</f>
        <v>0</v>
      </c>
      <c r="AF193" s="729"/>
      <c r="AG193" s="730"/>
      <c r="AH193" s="728">
        <f>SUM(AJ194:AJ196)</f>
        <v>0</v>
      </c>
      <c r="AI193" s="729"/>
      <c r="AJ193" s="730"/>
      <c r="AK193" s="728">
        <f>'事業精算 (23)'!$E$50</f>
        <v>0</v>
      </c>
      <c r="AL193" s="729"/>
      <c r="AM193" s="730"/>
      <c r="AN193" s="888">
        <f>'事業精算 (23)'!$E$51</f>
        <v>0</v>
      </c>
      <c r="AO193" s="889"/>
      <c r="AP193" s="890"/>
      <c r="AQ193" s="738">
        <f>SUM(AS194:AS195)</f>
        <v>0</v>
      </c>
      <c r="AR193" s="739"/>
      <c r="AS193" s="740"/>
      <c r="AT193" s="487">
        <f>'事業精算 (23)'!$E$54</f>
        <v>0</v>
      </c>
      <c r="AU193" s="488">
        <f>SUM(P193:AT193)</f>
        <v>0</v>
      </c>
      <c r="AV193" s="489">
        <f>K193-AU193</f>
        <v>0</v>
      </c>
      <c r="AW193" s="556"/>
      <c r="AX193">
        <f>IF(A194=0,0,1)</f>
        <v>0</v>
      </c>
      <c r="AY193" s="556"/>
      <c r="AZ193" s="556"/>
      <c r="BA193" s="556"/>
      <c r="BB193" s="556"/>
      <c r="BD193" s="556"/>
      <c r="BE193" s="556"/>
      <c r="BF193" s="556"/>
    </row>
    <row r="194" spans="1:58" s="553" customFormat="1" ht="21" customHeight="1" hidden="1">
      <c r="A194" s="797">
        <f>'事業精算 (23)'!$C$13</f>
        <v>0</v>
      </c>
      <c r="B194" s="493">
        <f>'事業精算 (23)'!$J$6</f>
        <v>0</v>
      </c>
      <c r="C194" s="494" t="s">
        <v>105</v>
      </c>
      <c r="D194" s="494">
        <f>'事業精算 (23)'!$L$6</f>
        <v>0</v>
      </c>
      <c r="E194" s="495" t="s">
        <v>26</v>
      </c>
      <c r="F194" s="496" t="s">
        <v>13</v>
      </c>
      <c r="G194" s="497" t="s">
        <v>13</v>
      </c>
      <c r="H194" s="498" t="s">
        <v>13</v>
      </c>
      <c r="I194" s="193"/>
      <c r="J194" s="499" t="s">
        <v>14</v>
      </c>
      <c r="K194" s="500" t="s">
        <v>196</v>
      </c>
      <c r="L194" s="824">
        <f>'事業精算 (23)'!$G$17</f>
        <v>0</v>
      </c>
      <c r="M194" s="824"/>
      <c r="N194" s="825"/>
      <c r="O194" s="193"/>
      <c r="P194" s="501" t="s">
        <v>25</v>
      </c>
      <c r="Q194" s="502"/>
      <c r="R194" s="503" t="s">
        <v>13</v>
      </c>
      <c r="S194" s="502"/>
      <c r="T194" s="504" t="s">
        <v>26</v>
      </c>
      <c r="U194" s="505" t="s">
        <v>25</v>
      </c>
      <c r="V194" s="502"/>
      <c r="W194" s="503" t="s">
        <v>13</v>
      </c>
      <c r="X194" s="503"/>
      <c r="Y194" s="503"/>
      <c r="Z194" s="505" t="s">
        <v>25</v>
      </c>
      <c r="AA194" s="502"/>
      <c r="AB194" s="503" t="s">
        <v>13</v>
      </c>
      <c r="AC194" s="502"/>
      <c r="AD194" s="504" t="s">
        <v>26</v>
      </c>
      <c r="AE194" s="506" t="s">
        <v>14</v>
      </c>
      <c r="AF194" s="441" t="s">
        <v>29</v>
      </c>
      <c r="AG194" s="507">
        <f>'事業精算 (23)'!$J$40</f>
        <v>0</v>
      </c>
      <c r="AH194" s="506" t="s">
        <v>14</v>
      </c>
      <c r="AI194" s="441" t="s">
        <v>189</v>
      </c>
      <c r="AJ194" s="508">
        <f>'事業精算 (23)'!$J$47</f>
        <v>0</v>
      </c>
      <c r="AK194" s="506"/>
      <c r="AL194" s="441"/>
      <c r="AM194" s="509"/>
      <c r="AN194" s="510"/>
      <c r="AO194" s="502"/>
      <c r="AP194" s="509"/>
      <c r="AQ194" s="510" t="s">
        <v>14</v>
      </c>
      <c r="AR194" s="441" t="s">
        <v>195</v>
      </c>
      <c r="AS194" s="508">
        <f>'事業精算 (23)'!$J$52</f>
        <v>0</v>
      </c>
      <c r="AT194" s="502"/>
      <c r="AU194" s="511"/>
      <c r="AV194" s="512"/>
      <c r="AW194" s="556"/>
      <c r="AX194" s="556"/>
      <c r="AY194" s="556"/>
      <c r="AZ194" s="556"/>
      <c r="BA194" s="556"/>
      <c r="BB194" s="556"/>
      <c r="BD194" s="556"/>
      <c r="BE194" s="556"/>
      <c r="BF194" s="556"/>
    </row>
    <row r="195" spans="1:58" s="553" customFormat="1" ht="21" customHeight="1" hidden="1">
      <c r="A195" s="797"/>
      <c r="B195" s="809" t="s">
        <v>41</v>
      </c>
      <c r="C195" s="810"/>
      <c r="D195" s="810"/>
      <c r="E195" s="811"/>
      <c r="F195" s="515" t="s">
        <v>83</v>
      </c>
      <c r="G195" s="502"/>
      <c r="H195" s="516"/>
      <c r="I195" s="193"/>
      <c r="J195" s="499" t="s">
        <v>15</v>
      </c>
      <c r="K195" s="517" t="s">
        <v>199</v>
      </c>
      <c r="L195" s="826">
        <f>'事業精算 (23)'!$G$19</f>
        <v>0</v>
      </c>
      <c r="M195" s="826"/>
      <c r="N195" s="827"/>
      <c r="O195" s="193"/>
      <c r="P195" s="518">
        <f>'事業精算 (23)'!$M$28</f>
        <v>0</v>
      </c>
      <c r="Q195" s="441" t="s">
        <v>24</v>
      </c>
      <c r="R195" s="441">
        <f>'事業精算 (23)'!$O$28</f>
        <v>0</v>
      </c>
      <c r="S195" s="441" t="s">
        <v>24</v>
      </c>
      <c r="T195" s="519">
        <f>'事業精算 (23)'!$Q$28</f>
        <v>0</v>
      </c>
      <c r="U195" s="520">
        <f>'事業精算 (23)'!$M$32</f>
        <v>0</v>
      </c>
      <c r="V195" s="441" t="s">
        <v>24</v>
      </c>
      <c r="W195" s="441">
        <f>'事業精算 (23)'!$O$32</f>
        <v>0</v>
      </c>
      <c r="X195" s="502"/>
      <c r="Y195" s="441"/>
      <c r="Z195" s="520">
        <f>'事業精算 (23)'!$M$36</f>
        <v>0</v>
      </c>
      <c r="AA195" s="441" t="s">
        <v>24</v>
      </c>
      <c r="AB195" s="441">
        <f>'事業精算 (23)'!$O$36</f>
        <v>0</v>
      </c>
      <c r="AC195" s="441" t="s">
        <v>24</v>
      </c>
      <c r="AD195" s="519">
        <f>'事業精算 (23)'!$Q$36</f>
        <v>0</v>
      </c>
      <c r="AE195" s="506" t="s">
        <v>15</v>
      </c>
      <c r="AF195" s="441" t="s">
        <v>28</v>
      </c>
      <c r="AG195" s="507">
        <f>'事業精算 (23)'!$J$41</f>
        <v>0</v>
      </c>
      <c r="AH195" s="506" t="s">
        <v>15</v>
      </c>
      <c r="AI195" s="441" t="s">
        <v>193</v>
      </c>
      <c r="AJ195" s="508">
        <f>'事業精算 (23)'!$J$48</f>
        <v>0</v>
      </c>
      <c r="AK195" s="506"/>
      <c r="AL195" s="441"/>
      <c r="AM195" s="509"/>
      <c r="AN195" s="510"/>
      <c r="AO195" s="502"/>
      <c r="AP195" s="509"/>
      <c r="AQ195" s="510"/>
      <c r="AR195" s="441"/>
      <c r="AS195" s="508"/>
      <c r="AT195" s="502"/>
      <c r="AU195" s="511"/>
      <c r="AV195" s="512"/>
      <c r="AW195" s="556"/>
      <c r="AX195" s="556"/>
      <c r="AY195" s="556"/>
      <c r="AZ195" s="556"/>
      <c r="BA195" s="556"/>
      <c r="BB195" s="556"/>
      <c r="BD195" s="556"/>
      <c r="BE195" s="556"/>
      <c r="BF195" s="556"/>
    </row>
    <row r="196" spans="1:58" s="553" customFormat="1" ht="21" customHeight="1" hidden="1">
      <c r="A196" s="797"/>
      <c r="B196" s="806">
        <f>'事業精算 (23)'!$C$11</f>
        <v>0</v>
      </c>
      <c r="C196" s="807"/>
      <c r="D196" s="807"/>
      <c r="E196" s="808"/>
      <c r="F196" s="521" t="s">
        <v>84</v>
      </c>
      <c r="G196" s="502">
        <f>'事業精算 (23)'!$F$9</f>
        <v>0</v>
      </c>
      <c r="H196" s="522" t="s">
        <v>13</v>
      </c>
      <c r="I196" s="193"/>
      <c r="J196" s="523" t="s">
        <v>20</v>
      </c>
      <c r="K196" s="524">
        <f>'事業精算 (23)'!$K$19</f>
        <v>0</v>
      </c>
      <c r="L196" s="441" t="s">
        <v>21</v>
      </c>
      <c r="M196" s="441">
        <f>'事業精算 (23)'!$M$19</f>
        <v>0</v>
      </c>
      <c r="N196" s="525" t="s">
        <v>22</v>
      </c>
      <c r="O196" s="193"/>
      <c r="P196" s="518">
        <f>'事業精算 (23)'!$M$29</f>
        <v>0</v>
      </c>
      <c r="Q196" s="441" t="s">
        <v>24</v>
      </c>
      <c r="R196" s="441">
        <f>'事業精算 (23)'!$O$29</f>
        <v>0</v>
      </c>
      <c r="S196" s="441" t="s">
        <v>24</v>
      </c>
      <c r="T196" s="519">
        <f>'事業精算 (23)'!$Q$29</f>
        <v>0</v>
      </c>
      <c r="U196" s="520">
        <f>'事業精算 (23)'!$M$33</f>
        <v>0</v>
      </c>
      <c r="V196" s="441" t="s">
        <v>24</v>
      </c>
      <c r="W196" s="441">
        <f>'事業精算 (23)'!$O$33</f>
        <v>0</v>
      </c>
      <c r="X196" s="502"/>
      <c r="Y196" s="441"/>
      <c r="Z196" s="520">
        <f>'事業精算 (23)'!$M$37</f>
        <v>0</v>
      </c>
      <c r="AA196" s="441" t="s">
        <v>24</v>
      </c>
      <c r="AB196" s="441">
        <f>'事業精算 (23)'!$O$37</f>
        <v>0</v>
      </c>
      <c r="AC196" s="441" t="s">
        <v>24</v>
      </c>
      <c r="AD196" s="519">
        <f>'事業精算 (23)'!$Q$37</f>
        <v>0</v>
      </c>
      <c r="AE196" s="506" t="s">
        <v>16</v>
      </c>
      <c r="AF196" s="441" t="s">
        <v>104</v>
      </c>
      <c r="AG196" s="507">
        <f>'事業精算 (23)'!$J$42</f>
        <v>0</v>
      </c>
      <c r="AH196" s="506" t="s">
        <v>17</v>
      </c>
      <c r="AI196" s="441" t="s">
        <v>394</v>
      </c>
      <c r="AJ196" s="509">
        <f>'事業精算 (23)'!$J$49</f>
        <v>0</v>
      </c>
      <c r="AK196" s="506"/>
      <c r="AL196" s="441"/>
      <c r="AM196" s="509"/>
      <c r="AN196" s="510"/>
      <c r="AO196" s="502"/>
      <c r="AP196" s="509"/>
      <c r="AQ196" s="510"/>
      <c r="AR196" s="502"/>
      <c r="AS196" s="509"/>
      <c r="AT196" s="502"/>
      <c r="AU196" s="511"/>
      <c r="AV196" s="512"/>
      <c r="AW196" s="556"/>
      <c r="AX196" s="556"/>
      <c r="AY196" s="556"/>
      <c r="AZ196" s="556"/>
      <c r="BA196" s="556"/>
      <c r="BB196" s="556"/>
      <c r="BD196" s="556"/>
      <c r="BE196" s="556"/>
      <c r="BF196" s="556"/>
    </row>
    <row r="197" spans="1:58" s="553" customFormat="1" ht="21" customHeight="1" hidden="1">
      <c r="A197" s="797"/>
      <c r="B197" s="806"/>
      <c r="C197" s="807"/>
      <c r="D197" s="807"/>
      <c r="E197" s="808"/>
      <c r="F197" s="521" t="s">
        <v>85</v>
      </c>
      <c r="G197" s="502">
        <f>'事業精算 (23)'!$I$9</f>
        <v>0</v>
      </c>
      <c r="H197" s="522" t="s">
        <v>13</v>
      </c>
      <c r="I197" s="193"/>
      <c r="J197" s="523" t="s">
        <v>20</v>
      </c>
      <c r="K197" s="524">
        <f>'事業精算 (23)'!$K$20</f>
        <v>0</v>
      </c>
      <c r="L197" s="441" t="s">
        <v>21</v>
      </c>
      <c r="M197" s="441">
        <f>'事業精算 (23)'!$M$20</f>
        <v>0</v>
      </c>
      <c r="N197" s="525" t="s">
        <v>22</v>
      </c>
      <c r="O197" s="193"/>
      <c r="P197" s="518">
        <f>'事業精算 (23)'!$M$30</f>
        <v>0</v>
      </c>
      <c r="Q197" s="441" t="s">
        <v>24</v>
      </c>
      <c r="R197" s="441">
        <f>'事業精算 (23)'!$O$30</f>
        <v>0</v>
      </c>
      <c r="S197" s="441" t="s">
        <v>24</v>
      </c>
      <c r="T197" s="519">
        <f>'事業精算 (23)'!$Q$30</f>
        <v>0</v>
      </c>
      <c r="U197" s="520">
        <f>'事業精算 (23)'!$M$34</f>
        <v>0</v>
      </c>
      <c r="V197" s="441" t="s">
        <v>24</v>
      </c>
      <c r="W197" s="441">
        <f>'事業精算 (23)'!$O$34</f>
        <v>0</v>
      </c>
      <c r="X197" s="502"/>
      <c r="Y197" s="441"/>
      <c r="Z197" s="520">
        <f>'事業精算 (23)'!$M$38</f>
        <v>0</v>
      </c>
      <c r="AA197" s="441" t="s">
        <v>24</v>
      </c>
      <c r="AB197" s="441">
        <f>'事業精算 (23)'!$O$38</f>
        <v>0</v>
      </c>
      <c r="AC197" s="441" t="s">
        <v>24</v>
      </c>
      <c r="AD197" s="519">
        <f>'事業精算 (23)'!$Q$38</f>
        <v>0</v>
      </c>
      <c r="AE197" s="506" t="s">
        <v>18</v>
      </c>
      <c r="AF197" s="441" t="s">
        <v>72</v>
      </c>
      <c r="AG197" s="507">
        <f>'事業精算 (23)'!$J$43</f>
        <v>0</v>
      </c>
      <c r="AH197" s="506"/>
      <c r="AI197" s="441"/>
      <c r="AJ197" s="509"/>
      <c r="AK197" s="506"/>
      <c r="AL197" s="441"/>
      <c r="AM197" s="509"/>
      <c r="AN197" s="510"/>
      <c r="AO197" s="502"/>
      <c r="AP197" s="509"/>
      <c r="AQ197" s="510"/>
      <c r="AR197" s="502"/>
      <c r="AS197" s="509"/>
      <c r="AT197" s="502"/>
      <c r="AU197" s="511"/>
      <c r="AV197" s="512"/>
      <c r="AW197" s="556"/>
      <c r="AX197" s="556"/>
      <c r="AY197" s="556"/>
      <c r="AZ197" s="556"/>
      <c r="BA197" s="556"/>
      <c r="BB197" s="556"/>
      <c r="BD197" s="556"/>
      <c r="BE197" s="556"/>
      <c r="BF197" s="556"/>
    </row>
    <row r="198" spans="1:58" s="553" customFormat="1" ht="21" customHeight="1" hidden="1">
      <c r="A198" s="797"/>
      <c r="B198" s="809" t="s">
        <v>39</v>
      </c>
      <c r="C198" s="810"/>
      <c r="D198" s="810"/>
      <c r="E198" s="811"/>
      <c r="F198" s="510"/>
      <c r="G198" s="502"/>
      <c r="H198" s="516"/>
      <c r="I198" s="193"/>
      <c r="J198" s="499" t="s">
        <v>17</v>
      </c>
      <c r="K198" s="517" t="s">
        <v>198</v>
      </c>
      <c r="L198" s="828">
        <f>'事業精算 (23)'!$G$18</f>
        <v>0</v>
      </c>
      <c r="M198" s="828"/>
      <c r="N198" s="829"/>
      <c r="O198" s="193"/>
      <c r="P198" s="518">
        <f>'事業精算 (23)'!$M$31</f>
        <v>0</v>
      </c>
      <c r="Q198" s="441" t="s">
        <v>416</v>
      </c>
      <c r="R198" s="441">
        <f>'事業精算 (23)'!$O$31</f>
        <v>0</v>
      </c>
      <c r="S198" s="724" t="s">
        <v>415</v>
      </c>
      <c r="T198" s="725"/>
      <c r="U198" s="520">
        <f>'事業精算 (23)'!$M$35</f>
        <v>0</v>
      </c>
      <c r="V198" s="441" t="s">
        <v>416</v>
      </c>
      <c r="W198" s="441">
        <f>'事業精算 (23)'!$O$35</f>
        <v>0</v>
      </c>
      <c r="X198" s="726" t="s">
        <v>415</v>
      </c>
      <c r="Y198" s="727"/>
      <c r="Z198" s="520">
        <f>'事業精算 (23)'!$M$39</f>
        <v>0</v>
      </c>
      <c r="AA198" s="441" t="s">
        <v>416</v>
      </c>
      <c r="AB198" s="441">
        <f>'事業精算 (23)'!$O$39</f>
        <v>0</v>
      </c>
      <c r="AC198" s="724" t="s">
        <v>415</v>
      </c>
      <c r="AD198" s="725"/>
      <c r="AE198" s="506" t="s">
        <v>27</v>
      </c>
      <c r="AF198" s="441" t="s">
        <v>74</v>
      </c>
      <c r="AG198" s="507">
        <f>'事業精算 (23)'!$J$44</f>
        <v>0</v>
      </c>
      <c r="AH198" s="506"/>
      <c r="AI198" s="441"/>
      <c r="AJ198" s="509"/>
      <c r="AK198" s="506"/>
      <c r="AL198" s="441"/>
      <c r="AM198" s="509"/>
      <c r="AN198" s="510"/>
      <c r="AO198" s="502"/>
      <c r="AP198" s="509"/>
      <c r="AQ198" s="510"/>
      <c r="AR198" s="502"/>
      <c r="AS198" s="509"/>
      <c r="AT198" s="502"/>
      <c r="AU198" s="511"/>
      <c r="AV198" s="512"/>
      <c r="AW198" s="556"/>
      <c r="AX198" s="556"/>
      <c r="AY198" s="556"/>
      <c r="AZ198" s="556"/>
      <c r="BA198" s="556"/>
      <c r="BB198" s="556"/>
      <c r="BD198" s="556"/>
      <c r="BE198" s="556"/>
      <c r="BF198" s="556"/>
    </row>
    <row r="199" spans="1:58" s="553" customFormat="1" ht="21" customHeight="1" hidden="1">
      <c r="A199" s="797"/>
      <c r="B199" s="834">
        <f>'事業精算 (23)'!$C$12</f>
        <v>0</v>
      </c>
      <c r="C199" s="835"/>
      <c r="D199" s="835"/>
      <c r="E199" s="836"/>
      <c r="F199" s="510"/>
      <c r="G199" s="502"/>
      <c r="H199" s="516"/>
      <c r="I199" s="193"/>
      <c r="J199" s="499" t="s">
        <v>19</v>
      </c>
      <c r="K199" s="500" t="s">
        <v>200</v>
      </c>
      <c r="L199" s="830">
        <f>'事業精算 (23)'!$G$21</f>
        <v>0</v>
      </c>
      <c r="M199" s="830"/>
      <c r="N199" s="831"/>
      <c r="O199" s="193"/>
      <c r="P199" s="526"/>
      <c r="Q199" s="441"/>
      <c r="R199" s="502"/>
      <c r="S199" s="441"/>
      <c r="T199" s="509"/>
      <c r="U199" s="510"/>
      <c r="V199" s="441"/>
      <c r="W199" s="502"/>
      <c r="X199" s="502"/>
      <c r="Y199" s="502"/>
      <c r="Z199" s="510"/>
      <c r="AA199" s="441"/>
      <c r="AB199" s="502"/>
      <c r="AC199" s="441"/>
      <c r="AD199" s="509"/>
      <c r="AE199" s="506" t="s">
        <v>31</v>
      </c>
      <c r="AF199" s="527" t="s">
        <v>30</v>
      </c>
      <c r="AG199" s="507">
        <f>'事業精算 (23)'!$J$45</f>
        <v>0</v>
      </c>
      <c r="AH199" s="506"/>
      <c r="AI199" s="441"/>
      <c r="AJ199" s="509"/>
      <c r="AK199" s="506"/>
      <c r="AL199" s="500"/>
      <c r="AM199" s="528"/>
      <c r="AN199" s="529"/>
      <c r="AO199" s="530"/>
      <c r="AP199" s="528"/>
      <c r="AQ199" s="529"/>
      <c r="AR199" s="530"/>
      <c r="AS199" s="528"/>
      <c r="AT199" s="530"/>
      <c r="AU199" s="511"/>
      <c r="AV199" s="512"/>
      <c r="AW199" s="556"/>
      <c r="AX199" s="556"/>
      <c r="AY199" s="556"/>
      <c r="AZ199" s="556"/>
      <c r="BA199" s="556"/>
      <c r="BB199" s="556"/>
      <c r="BD199" s="556"/>
      <c r="BE199" s="556"/>
      <c r="BF199" s="556"/>
    </row>
    <row r="200" spans="1:58" s="553" customFormat="1" ht="21" customHeight="1" hidden="1">
      <c r="A200" s="798"/>
      <c r="B200" s="837"/>
      <c r="C200" s="838"/>
      <c r="D200" s="838"/>
      <c r="E200" s="839"/>
      <c r="F200" s="531"/>
      <c r="G200" s="532"/>
      <c r="H200" s="533"/>
      <c r="I200" s="193"/>
      <c r="J200" s="499" t="s">
        <v>27</v>
      </c>
      <c r="K200" s="441" t="s">
        <v>201</v>
      </c>
      <c r="L200" s="832">
        <f>'事業精算 (23)'!$G$22</f>
        <v>0</v>
      </c>
      <c r="M200" s="832"/>
      <c r="N200" s="833"/>
      <c r="O200" s="193"/>
      <c r="P200" s="534"/>
      <c r="Q200" s="535"/>
      <c r="R200" s="532"/>
      <c r="S200" s="535"/>
      <c r="T200" s="536"/>
      <c r="U200" s="531"/>
      <c r="V200" s="535"/>
      <c r="W200" s="532"/>
      <c r="X200" s="532"/>
      <c r="Y200" s="532"/>
      <c r="Z200" s="531"/>
      <c r="AA200" s="535"/>
      <c r="AB200" s="532"/>
      <c r="AC200" s="535"/>
      <c r="AD200" s="536"/>
      <c r="AE200" s="537" t="s">
        <v>70</v>
      </c>
      <c r="AF200" s="535" t="s">
        <v>73</v>
      </c>
      <c r="AG200" s="538">
        <f>'事業精算 (23)'!$J$46</f>
        <v>0</v>
      </c>
      <c r="AH200" s="537"/>
      <c r="AI200" s="535"/>
      <c r="AJ200" s="536"/>
      <c r="AK200" s="537"/>
      <c r="AL200" s="535"/>
      <c r="AM200" s="536"/>
      <c r="AN200" s="531"/>
      <c r="AO200" s="532"/>
      <c r="AP200" s="536"/>
      <c r="AQ200" s="531"/>
      <c r="AR200" s="532"/>
      <c r="AS200" s="536"/>
      <c r="AT200" s="532"/>
      <c r="AU200" s="539"/>
      <c r="AV200" s="540"/>
      <c r="AW200" s="556"/>
      <c r="AX200" s="556"/>
      <c r="AY200" s="556"/>
      <c r="AZ200" s="556"/>
      <c r="BA200" s="556"/>
      <c r="BB200" s="556"/>
      <c r="BD200" s="556"/>
      <c r="BE200" s="556"/>
      <c r="BF200" s="556"/>
    </row>
    <row r="201" spans="1:58" s="553" customFormat="1" ht="21" customHeight="1" hidden="1">
      <c r="A201" s="578">
        <v>24</v>
      </c>
      <c r="B201" s="840">
        <f>'事業精算 (24)'!$C$6</f>
        <v>0</v>
      </c>
      <c r="C201" s="841"/>
      <c r="D201" s="841"/>
      <c r="E201" s="842"/>
      <c r="F201" s="483">
        <f>'事業精算 (24)'!$F$8</f>
        <v>0</v>
      </c>
      <c r="G201" s="484">
        <f>SUM(G204:G205)</f>
        <v>0</v>
      </c>
      <c r="H201" s="485">
        <f>SUM(F201:G201)</f>
        <v>0</v>
      </c>
      <c r="I201" s="193"/>
      <c r="J201" s="486"/>
      <c r="K201" s="822">
        <f>L202+L203+L206+L207+L208</f>
        <v>0</v>
      </c>
      <c r="L201" s="822"/>
      <c r="M201" s="822"/>
      <c r="N201" s="823"/>
      <c r="O201" s="193"/>
      <c r="P201" s="737">
        <f>'事業精算 (24)'!$E$28</f>
        <v>0</v>
      </c>
      <c r="Q201" s="729"/>
      <c r="R201" s="729"/>
      <c r="S201" s="729"/>
      <c r="T201" s="730"/>
      <c r="U201" s="738">
        <f>'事業精算 (24)'!$H$35</f>
        <v>0</v>
      </c>
      <c r="V201" s="739"/>
      <c r="W201" s="739"/>
      <c r="X201" s="739"/>
      <c r="Y201" s="740"/>
      <c r="Z201" s="728">
        <f>'事業精算 (24)'!$H$39</f>
        <v>0</v>
      </c>
      <c r="AA201" s="729"/>
      <c r="AB201" s="729"/>
      <c r="AC201" s="729"/>
      <c r="AD201" s="730"/>
      <c r="AE201" s="728">
        <f>SUM(AG202:AG208)</f>
        <v>0</v>
      </c>
      <c r="AF201" s="729"/>
      <c r="AG201" s="730"/>
      <c r="AH201" s="728">
        <f>SUM(AJ202:AJ204)</f>
        <v>0</v>
      </c>
      <c r="AI201" s="729"/>
      <c r="AJ201" s="730"/>
      <c r="AK201" s="728">
        <f>'事業精算 (24)'!$E$50</f>
        <v>0</v>
      </c>
      <c r="AL201" s="729"/>
      <c r="AM201" s="730"/>
      <c r="AN201" s="888">
        <f>'事業精算 (24)'!$E$51</f>
        <v>0</v>
      </c>
      <c r="AO201" s="889"/>
      <c r="AP201" s="890"/>
      <c r="AQ201" s="738">
        <f>SUM(AS202:AS203)</f>
        <v>0</v>
      </c>
      <c r="AR201" s="739"/>
      <c r="AS201" s="740"/>
      <c r="AT201" s="487">
        <f>'事業精算 (24)'!$E$54</f>
        <v>0</v>
      </c>
      <c r="AU201" s="488">
        <f>SUM(P201:AT201)</f>
        <v>0</v>
      </c>
      <c r="AV201" s="489">
        <f>K201-AU201</f>
        <v>0</v>
      </c>
      <c r="AW201" s="556"/>
      <c r="AX201">
        <f>IF(A202=0,0,1)</f>
        <v>0</v>
      </c>
      <c r="AY201" s="556"/>
      <c r="AZ201" s="556"/>
      <c r="BA201" s="556"/>
      <c r="BB201" s="556"/>
      <c r="BD201" s="556"/>
      <c r="BE201" s="556"/>
      <c r="BF201" s="556"/>
    </row>
    <row r="202" spans="1:58" s="553" customFormat="1" ht="21" customHeight="1" hidden="1">
      <c r="A202" s="797">
        <f>'事業精算 (24)'!$C$13</f>
        <v>0</v>
      </c>
      <c r="B202" s="493">
        <f>'事業精算 (24)'!$J$6</f>
        <v>0</v>
      </c>
      <c r="C202" s="494" t="s">
        <v>105</v>
      </c>
      <c r="D202" s="494">
        <f>'事業精算 (24)'!$L$6</f>
        <v>0</v>
      </c>
      <c r="E202" s="495" t="s">
        <v>26</v>
      </c>
      <c r="F202" s="496" t="s">
        <v>13</v>
      </c>
      <c r="G202" s="497" t="s">
        <v>13</v>
      </c>
      <c r="H202" s="498" t="s">
        <v>13</v>
      </c>
      <c r="I202" s="193"/>
      <c r="J202" s="499" t="s">
        <v>14</v>
      </c>
      <c r="K202" s="500" t="s">
        <v>196</v>
      </c>
      <c r="L202" s="824">
        <f>'事業精算 (24)'!$G$17</f>
        <v>0</v>
      </c>
      <c r="M202" s="824"/>
      <c r="N202" s="825"/>
      <c r="O202" s="193"/>
      <c r="P202" s="501" t="s">
        <v>25</v>
      </c>
      <c r="Q202" s="502"/>
      <c r="R202" s="503" t="s">
        <v>13</v>
      </c>
      <c r="S202" s="502"/>
      <c r="T202" s="504" t="s">
        <v>26</v>
      </c>
      <c r="U202" s="505" t="s">
        <v>25</v>
      </c>
      <c r="V202" s="502"/>
      <c r="W202" s="503" t="s">
        <v>13</v>
      </c>
      <c r="X202" s="503"/>
      <c r="Y202" s="503"/>
      <c r="Z202" s="505" t="s">
        <v>25</v>
      </c>
      <c r="AA202" s="502"/>
      <c r="AB202" s="503" t="s">
        <v>13</v>
      </c>
      <c r="AC202" s="502"/>
      <c r="AD202" s="504" t="s">
        <v>26</v>
      </c>
      <c r="AE202" s="506" t="s">
        <v>14</v>
      </c>
      <c r="AF202" s="441" t="s">
        <v>29</v>
      </c>
      <c r="AG202" s="507">
        <f>'事業精算 (24)'!$J$40</f>
        <v>0</v>
      </c>
      <c r="AH202" s="506" t="s">
        <v>14</v>
      </c>
      <c r="AI202" s="441" t="s">
        <v>189</v>
      </c>
      <c r="AJ202" s="508">
        <f>'事業精算 (24)'!$J$47</f>
        <v>0</v>
      </c>
      <c r="AK202" s="506"/>
      <c r="AL202" s="441"/>
      <c r="AM202" s="509"/>
      <c r="AN202" s="510"/>
      <c r="AO202" s="502"/>
      <c r="AP202" s="509"/>
      <c r="AQ202" s="510" t="s">
        <v>14</v>
      </c>
      <c r="AR202" s="441" t="s">
        <v>195</v>
      </c>
      <c r="AS202" s="508">
        <f>'事業精算 (24)'!$J$52</f>
        <v>0</v>
      </c>
      <c r="AT202" s="502"/>
      <c r="AU202" s="511"/>
      <c r="AV202" s="512"/>
      <c r="AW202" s="556"/>
      <c r="AX202" s="556"/>
      <c r="AY202" s="556"/>
      <c r="AZ202" s="556"/>
      <c r="BA202" s="556"/>
      <c r="BB202" s="556"/>
      <c r="BD202" s="556"/>
      <c r="BE202" s="556"/>
      <c r="BF202" s="556"/>
    </row>
    <row r="203" spans="1:58" s="553" customFormat="1" ht="21" customHeight="1" hidden="1">
      <c r="A203" s="797"/>
      <c r="B203" s="809" t="s">
        <v>41</v>
      </c>
      <c r="C203" s="810"/>
      <c r="D203" s="810"/>
      <c r="E203" s="811"/>
      <c r="F203" s="515" t="s">
        <v>83</v>
      </c>
      <c r="G203" s="502"/>
      <c r="H203" s="516"/>
      <c r="I203" s="193"/>
      <c r="J203" s="499" t="s">
        <v>15</v>
      </c>
      <c r="K203" s="517" t="s">
        <v>199</v>
      </c>
      <c r="L203" s="826">
        <f>'事業精算 (24)'!$G$19</f>
        <v>0</v>
      </c>
      <c r="M203" s="826"/>
      <c r="N203" s="827"/>
      <c r="O203" s="193"/>
      <c r="P203" s="518">
        <f>'事業精算 (24)'!$M$28</f>
        <v>0</v>
      </c>
      <c r="Q203" s="441" t="s">
        <v>24</v>
      </c>
      <c r="R203" s="441">
        <f>'事業精算 (24)'!$O$28</f>
        <v>0</v>
      </c>
      <c r="S203" s="441" t="s">
        <v>24</v>
      </c>
      <c r="T203" s="519">
        <f>'事業精算 (24)'!$Q$28</f>
        <v>0</v>
      </c>
      <c r="U203" s="520">
        <f>'事業精算 (24)'!$M$32</f>
        <v>0</v>
      </c>
      <c r="V203" s="441" t="s">
        <v>24</v>
      </c>
      <c r="W203" s="441">
        <f>'事業精算 (24)'!$O$32</f>
        <v>0</v>
      </c>
      <c r="X203" s="502"/>
      <c r="Y203" s="441"/>
      <c r="Z203" s="520">
        <f>'事業精算 (24)'!$M$36</f>
        <v>0</v>
      </c>
      <c r="AA203" s="441" t="s">
        <v>24</v>
      </c>
      <c r="AB203" s="441">
        <f>'事業精算 (24)'!$O$36</f>
        <v>0</v>
      </c>
      <c r="AC203" s="441" t="s">
        <v>24</v>
      </c>
      <c r="AD203" s="519">
        <f>'事業精算 (24)'!$Q$36</f>
        <v>0</v>
      </c>
      <c r="AE203" s="506" t="s">
        <v>15</v>
      </c>
      <c r="AF203" s="441" t="s">
        <v>28</v>
      </c>
      <c r="AG203" s="507">
        <f>'事業精算 (24)'!$J$41</f>
        <v>0</v>
      </c>
      <c r="AH203" s="506" t="s">
        <v>15</v>
      </c>
      <c r="AI203" s="441" t="s">
        <v>193</v>
      </c>
      <c r="AJ203" s="508">
        <f>'事業精算 (24)'!$J$48</f>
        <v>0</v>
      </c>
      <c r="AK203" s="506"/>
      <c r="AL203" s="441"/>
      <c r="AM203" s="509"/>
      <c r="AN203" s="510"/>
      <c r="AO203" s="502"/>
      <c r="AP203" s="509"/>
      <c r="AQ203" s="510"/>
      <c r="AR203" s="441"/>
      <c r="AS203" s="508"/>
      <c r="AT203" s="502"/>
      <c r="AU203" s="511"/>
      <c r="AV203" s="512"/>
      <c r="AW203" s="556"/>
      <c r="AX203" s="556"/>
      <c r="AY203" s="556"/>
      <c r="AZ203" s="556"/>
      <c r="BA203" s="556"/>
      <c r="BB203" s="556"/>
      <c r="BD203" s="556"/>
      <c r="BE203" s="556"/>
      <c r="BF203" s="556"/>
    </row>
    <row r="204" spans="1:58" s="553" customFormat="1" ht="21" customHeight="1" hidden="1">
      <c r="A204" s="797"/>
      <c r="B204" s="806">
        <f>'事業精算 (24)'!$C$11</f>
        <v>0</v>
      </c>
      <c r="C204" s="807"/>
      <c r="D204" s="807"/>
      <c r="E204" s="808"/>
      <c r="F204" s="521" t="s">
        <v>84</v>
      </c>
      <c r="G204" s="502">
        <f>'事業精算 (24)'!$F$9</f>
        <v>0</v>
      </c>
      <c r="H204" s="522" t="s">
        <v>13</v>
      </c>
      <c r="I204" s="193"/>
      <c r="J204" s="523" t="s">
        <v>20</v>
      </c>
      <c r="K204" s="524">
        <f>'事業精算 (24)'!$K$19</f>
        <v>0</v>
      </c>
      <c r="L204" s="441" t="s">
        <v>21</v>
      </c>
      <c r="M204" s="441">
        <f>'事業精算 (24)'!$M$19</f>
        <v>0</v>
      </c>
      <c r="N204" s="525" t="s">
        <v>22</v>
      </c>
      <c r="O204" s="193"/>
      <c r="P204" s="518">
        <f>'事業精算 (24)'!$M$29</f>
        <v>0</v>
      </c>
      <c r="Q204" s="441" t="s">
        <v>24</v>
      </c>
      <c r="R204" s="441">
        <f>'事業精算 (24)'!$O$29</f>
        <v>0</v>
      </c>
      <c r="S204" s="441" t="s">
        <v>24</v>
      </c>
      <c r="T204" s="519">
        <f>'事業精算 (24)'!$Q$29</f>
        <v>0</v>
      </c>
      <c r="U204" s="520">
        <f>'事業精算 (24)'!$M$33</f>
        <v>0</v>
      </c>
      <c r="V204" s="441" t="s">
        <v>24</v>
      </c>
      <c r="W204" s="441">
        <f>'事業精算 (24)'!$O$33</f>
        <v>0</v>
      </c>
      <c r="X204" s="502"/>
      <c r="Y204" s="441"/>
      <c r="Z204" s="520">
        <f>'事業精算 (24)'!$M$37</f>
        <v>0</v>
      </c>
      <c r="AA204" s="441" t="s">
        <v>24</v>
      </c>
      <c r="AB204" s="441">
        <f>'事業精算 (24)'!$O$37</f>
        <v>0</v>
      </c>
      <c r="AC204" s="441" t="s">
        <v>24</v>
      </c>
      <c r="AD204" s="519">
        <f>'事業精算 (24)'!$Q$37</f>
        <v>0</v>
      </c>
      <c r="AE204" s="506" t="s">
        <v>16</v>
      </c>
      <c r="AF204" s="441" t="s">
        <v>104</v>
      </c>
      <c r="AG204" s="507">
        <f>'事業精算 (24)'!$J$42</f>
        <v>0</v>
      </c>
      <c r="AH204" s="506" t="s">
        <v>17</v>
      </c>
      <c r="AI204" s="441" t="s">
        <v>394</v>
      </c>
      <c r="AJ204" s="509">
        <f>'事業精算 (24)'!$J$49</f>
        <v>0</v>
      </c>
      <c r="AK204" s="506"/>
      <c r="AL204" s="441"/>
      <c r="AM204" s="509"/>
      <c r="AN204" s="510"/>
      <c r="AO204" s="502"/>
      <c r="AP204" s="509"/>
      <c r="AQ204" s="510"/>
      <c r="AR204" s="502"/>
      <c r="AS204" s="509"/>
      <c r="AT204" s="502"/>
      <c r="AU204" s="511"/>
      <c r="AV204" s="512"/>
      <c r="AW204" s="556"/>
      <c r="AX204" s="556"/>
      <c r="AY204" s="556"/>
      <c r="AZ204" s="556"/>
      <c r="BA204" s="556"/>
      <c r="BB204" s="556"/>
      <c r="BD204" s="556"/>
      <c r="BE204" s="556"/>
      <c r="BF204" s="556"/>
    </row>
    <row r="205" spans="1:58" s="553" customFormat="1" ht="21" customHeight="1" hidden="1">
      <c r="A205" s="797"/>
      <c r="B205" s="806"/>
      <c r="C205" s="807"/>
      <c r="D205" s="807"/>
      <c r="E205" s="808"/>
      <c r="F205" s="521" t="s">
        <v>85</v>
      </c>
      <c r="G205" s="502">
        <f>'事業精算 (24)'!$I$9</f>
        <v>0</v>
      </c>
      <c r="H205" s="522" t="s">
        <v>13</v>
      </c>
      <c r="I205" s="193"/>
      <c r="J205" s="523" t="s">
        <v>20</v>
      </c>
      <c r="K205" s="524">
        <f>'事業精算 (24)'!$K$20</f>
        <v>0</v>
      </c>
      <c r="L205" s="441" t="s">
        <v>21</v>
      </c>
      <c r="M205" s="441">
        <f>'事業精算 (24)'!$M$20</f>
        <v>0</v>
      </c>
      <c r="N205" s="525" t="s">
        <v>22</v>
      </c>
      <c r="O205" s="193"/>
      <c r="P205" s="518">
        <f>'事業精算 (24)'!$M$30</f>
        <v>0</v>
      </c>
      <c r="Q205" s="441" t="s">
        <v>24</v>
      </c>
      <c r="R205" s="441">
        <f>'事業精算 (24)'!$O$30</f>
        <v>0</v>
      </c>
      <c r="S205" s="441" t="s">
        <v>24</v>
      </c>
      <c r="T205" s="519">
        <f>'事業精算 (24)'!$Q$30</f>
        <v>0</v>
      </c>
      <c r="U205" s="520">
        <f>'事業精算 (24)'!$M$34</f>
        <v>0</v>
      </c>
      <c r="V205" s="441" t="s">
        <v>24</v>
      </c>
      <c r="W205" s="441">
        <f>'事業精算 (24)'!$O$34</f>
        <v>0</v>
      </c>
      <c r="X205" s="502"/>
      <c r="Y205" s="441"/>
      <c r="Z205" s="520">
        <f>'事業精算 (24)'!$M$38</f>
        <v>0</v>
      </c>
      <c r="AA205" s="441" t="s">
        <v>24</v>
      </c>
      <c r="AB205" s="441">
        <f>'事業精算 (24)'!$O$38</f>
        <v>0</v>
      </c>
      <c r="AC205" s="441" t="s">
        <v>24</v>
      </c>
      <c r="AD205" s="519">
        <f>'事業精算 (24)'!$Q$38</f>
        <v>0</v>
      </c>
      <c r="AE205" s="506" t="s">
        <v>18</v>
      </c>
      <c r="AF205" s="441" t="s">
        <v>72</v>
      </c>
      <c r="AG205" s="507">
        <f>'事業精算 (24)'!$J$43</f>
        <v>0</v>
      </c>
      <c r="AH205" s="506"/>
      <c r="AI205" s="441"/>
      <c r="AJ205" s="509"/>
      <c r="AK205" s="506"/>
      <c r="AL205" s="441"/>
      <c r="AM205" s="509"/>
      <c r="AN205" s="510"/>
      <c r="AO205" s="502"/>
      <c r="AP205" s="509"/>
      <c r="AQ205" s="510"/>
      <c r="AR205" s="502"/>
      <c r="AS205" s="509"/>
      <c r="AT205" s="502"/>
      <c r="AU205" s="511"/>
      <c r="AV205" s="512"/>
      <c r="AW205" s="556"/>
      <c r="AX205" s="556"/>
      <c r="AY205" s="556"/>
      <c r="AZ205" s="556"/>
      <c r="BA205" s="556"/>
      <c r="BB205" s="556"/>
      <c r="BD205" s="556"/>
      <c r="BE205" s="556"/>
      <c r="BF205" s="556"/>
    </row>
    <row r="206" spans="1:58" s="553" customFormat="1" ht="21" customHeight="1" hidden="1">
      <c r="A206" s="797"/>
      <c r="B206" s="809" t="s">
        <v>39</v>
      </c>
      <c r="C206" s="810"/>
      <c r="D206" s="810"/>
      <c r="E206" s="811"/>
      <c r="F206" s="510"/>
      <c r="G206" s="502"/>
      <c r="H206" s="516"/>
      <c r="I206" s="193"/>
      <c r="J206" s="499" t="s">
        <v>17</v>
      </c>
      <c r="K206" s="517" t="s">
        <v>198</v>
      </c>
      <c r="L206" s="828">
        <f>'事業精算 (24)'!$G$18</f>
        <v>0</v>
      </c>
      <c r="M206" s="828"/>
      <c r="N206" s="829"/>
      <c r="O206" s="193"/>
      <c r="P206" s="518">
        <f>'事業精算 (24)'!$M$31</f>
        <v>0</v>
      </c>
      <c r="Q206" s="441" t="s">
        <v>416</v>
      </c>
      <c r="R206" s="441">
        <f>'事業精算 (24)'!$O$31</f>
        <v>0</v>
      </c>
      <c r="S206" s="724" t="s">
        <v>415</v>
      </c>
      <c r="T206" s="725"/>
      <c r="U206" s="520">
        <f>'事業精算 (24)'!$M$35</f>
        <v>0</v>
      </c>
      <c r="V206" s="441" t="s">
        <v>416</v>
      </c>
      <c r="W206" s="441">
        <f>'事業精算 (24)'!$O$35</f>
        <v>0</v>
      </c>
      <c r="X206" s="726" t="s">
        <v>415</v>
      </c>
      <c r="Y206" s="727"/>
      <c r="Z206" s="520">
        <f>'事業精算 (24)'!$M$39</f>
        <v>0</v>
      </c>
      <c r="AA206" s="441" t="s">
        <v>416</v>
      </c>
      <c r="AB206" s="441">
        <f>'事業精算 (24)'!$O$39</f>
        <v>0</v>
      </c>
      <c r="AC206" s="724" t="s">
        <v>415</v>
      </c>
      <c r="AD206" s="725"/>
      <c r="AE206" s="506" t="s">
        <v>27</v>
      </c>
      <c r="AF206" s="441" t="s">
        <v>74</v>
      </c>
      <c r="AG206" s="507">
        <f>'事業精算 (24)'!$J$44</f>
        <v>0</v>
      </c>
      <c r="AH206" s="506"/>
      <c r="AI206" s="441"/>
      <c r="AJ206" s="509"/>
      <c r="AK206" s="506"/>
      <c r="AL206" s="441"/>
      <c r="AM206" s="509"/>
      <c r="AN206" s="510"/>
      <c r="AO206" s="502"/>
      <c r="AP206" s="509"/>
      <c r="AQ206" s="510"/>
      <c r="AR206" s="502"/>
      <c r="AS206" s="509"/>
      <c r="AT206" s="502"/>
      <c r="AU206" s="511"/>
      <c r="AV206" s="512"/>
      <c r="AW206" s="556"/>
      <c r="AX206" s="556"/>
      <c r="AY206" s="556"/>
      <c r="AZ206" s="556"/>
      <c r="BA206" s="556"/>
      <c r="BB206" s="556"/>
      <c r="BD206" s="556"/>
      <c r="BE206" s="556"/>
      <c r="BF206" s="556"/>
    </row>
    <row r="207" spans="1:58" s="553" customFormat="1" ht="21" customHeight="1" hidden="1">
      <c r="A207" s="797"/>
      <c r="B207" s="834">
        <f>'事業精算 (24)'!$C$12</f>
        <v>0</v>
      </c>
      <c r="C207" s="835"/>
      <c r="D207" s="835"/>
      <c r="E207" s="836"/>
      <c r="F207" s="510"/>
      <c r="G207" s="502"/>
      <c r="H207" s="516"/>
      <c r="I207" s="193"/>
      <c r="J207" s="499" t="s">
        <v>19</v>
      </c>
      <c r="K207" s="500" t="s">
        <v>200</v>
      </c>
      <c r="L207" s="830">
        <f>'事業精算 (24)'!$G$21</f>
        <v>0</v>
      </c>
      <c r="M207" s="830"/>
      <c r="N207" s="831"/>
      <c r="O207" s="193"/>
      <c r="P207" s="526"/>
      <c r="Q207" s="441"/>
      <c r="R207" s="502"/>
      <c r="S207" s="441"/>
      <c r="T207" s="509"/>
      <c r="U207" s="510"/>
      <c r="V207" s="441"/>
      <c r="W207" s="502"/>
      <c r="X207" s="502"/>
      <c r="Y207" s="502"/>
      <c r="Z207" s="510"/>
      <c r="AA207" s="441"/>
      <c r="AB207" s="502"/>
      <c r="AC207" s="441"/>
      <c r="AD207" s="509"/>
      <c r="AE207" s="506" t="s">
        <v>31</v>
      </c>
      <c r="AF207" s="527" t="s">
        <v>30</v>
      </c>
      <c r="AG207" s="507">
        <f>'事業精算 (24)'!$J$45</f>
        <v>0</v>
      </c>
      <c r="AH207" s="506"/>
      <c r="AI207" s="441"/>
      <c r="AJ207" s="509"/>
      <c r="AK207" s="506"/>
      <c r="AL207" s="500"/>
      <c r="AM207" s="528"/>
      <c r="AN207" s="529"/>
      <c r="AO207" s="530"/>
      <c r="AP207" s="528"/>
      <c r="AQ207" s="529"/>
      <c r="AR207" s="530"/>
      <c r="AS207" s="528"/>
      <c r="AT207" s="530"/>
      <c r="AU207" s="511"/>
      <c r="AV207" s="512"/>
      <c r="AW207" s="556"/>
      <c r="AX207" s="556"/>
      <c r="AY207" s="556"/>
      <c r="AZ207" s="556"/>
      <c r="BA207" s="556"/>
      <c r="BB207" s="556"/>
      <c r="BD207" s="556"/>
      <c r="BE207" s="556"/>
      <c r="BF207" s="556"/>
    </row>
    <row r="208" spans="1:58" s="553" customFormat="1" ht="21" customHeight="1" hidden="1" thickBot="1">
      <c r="A208" s="798"/>
      <c r="B208" s="837"/>
      <c r="C208" s="838"/>
      <c r="D208" s="838"/>
      <c r="E208" s="839"/>
      <c r="F208" s="531"/>
      <c r="G208" s="532"/>
      <c r="H208" s="533"/>
      <c r="I208" s="193"/>
      <c r="J208" s="499" t="s">
        <v>27</v>
      </c>
      <c r="K208" s="441" t="s">
        <v>201</v>
      </c>
      <c r="L208" s="832">
        <f>'事業精算 (24)'!$G$22</f>
        <v>0</v>
      </c>
      <c r="M208" s="832"/>
      <c r="N208" s="833"/>
      <c r="O208" s="193"/>
      <c r="P208" s="534"/>
      <c r="Q208" s="535"/>
      <c r="R208" s="532"/>
      <c r="S208" s="535"/>
      <c r="T208" s="536"/>
      <c r="U208" s="531"/>
      <c r="V208" s="535"/>
      <c r="W208" s="532"/>
      <c r="X208" s="532"/>
      <c r="Y208" s="532"/>
      <c r="Z208" s="531"/>
      <c r="AA208" s="535"/>
      <c r="AB208" s="532"/>
      <c r="AC208" s="535"/>
      <c r="AD208" s="536"/>
      <c r="AE208" s="537" t="s">
        <v>70</v>
      </c>
      <c r="AF208" s="535" t="s">
        <v>73</v>
      </c>
      <c r="AG208" s="538">
        <f>'事業精算 (24)'!$J$46</f>
        <v>0</v>
      </c>
      <c r="AH208" s="537"/>
      <c r="AI208" s="535"/>
      <c r="AJ208" s="536"/>
      <c r="AK208" s="537"/>
      <c r="AL208" s="535"/>
      <c r="AM208" s="536"/>
      <c r="AN208" s="531"/>
      <c r="AO208" s="532"/>
      <c r="AP208" s="536"/>
      <c r="AQ208" s="531"/>
      <c r="AR208" s="532"/>
      <c r="AS208" s="536"/>
      <c r="AT208" s="532"/>
      <c r="AU208" s="539"/>
      <c r="AV208" s="540"/>
      <c r="AW208" s="556"/>
      <c r="AX208" s="556"/>
      <c r="AY208" s="556"/>
      <c r="AZ208" s="556"/>
      <c r="BA208" s="556"/>
      <c r="BB208" s="556"/>
      <c r="BD208" s="556"/>
      <c r="BE208" s="556"/>
      <c r="BF208" s="556"/>
    </row>
    <row r="209" spans="1:58" s="553" customFormat="1" ht="21" customHeight="1" hidden="1">
      <c r="A209" s="546" t="s">
        <v>7</v>
      </c>
      <c r="B209" s="547">
        <f>SUM(B202,B194,B186,B178)</f>
        <v>0</v>
      </c>
      <c r="C209" s="548" t="s">
        <v>135</v>
      </c>
      <c r="D209" s="548">
        <f>SUM(D202,D194,D178,D186)</f>
        <v>0</v>
      </c>
      <c r="E209" s="549" t="s">
        <v>136</v>
      </c>
      <c r="F209" s="550">
        <f>F177+F185+F193+F201</f>
        <v>0</v>
      </c>
      <c r="G209" s="551">
        <f>G177+G185+G193+G201</f>
        <v>0</v>
      </c>
      <c r="H209" s="552">
        <f>H177+H185+H193+H201</f>
        <v>0</v>
      </c>
      <c r="J209" s="843">
        <f>K177+K185+K193+K201</f>
        <v>0</v>
      </c>
      <c r="K209" s="844"/>
      <c r="L209" s="844"/>
      <c r="M209" s="844"/>
      <c r="N209" s="845"/>
      <c r="P209" s="741">
        <f>P177+P185+P193+P201</f>
        <v>0</v>
      </c>
      <c r="Q209" s="735"/>
      <c r="R209" s="735"/>
      <c r="S209" s="735"/>
      <c r="T209" s="736"/>
      <c r="U209" s="731">
        <f>U177+U185+U193+U201</f>
        <v>0</v>
      </c>
      <c r="V209" s="732"/>
      <c r="W209" s="732"/>
      <c r="X209" s="732"/>
      <c r="Y209" s="733"/>
      <c r="Z209" s="734">
        <f>Z177+Z185+Z193+Z201</f>
        <v>0</v>
      </c>
      <c r="AA209" s="735"/>
      <c r="AB209" s="735"/>
      <c r="AC209" s="735"/>
      <c r="AD209" s="736"/>
      <c r="AE209" s="734">
        <f>AE177+AE185+AE193+AE201</f>
        <v>0</v>
      </c>
      <c r="AF209" s="735"/>
      <c r="AG209" s="736"/>
      <c r="AH209" s="734">
        <f>AH177+AH185+AH193+AH201</f>
        <v>0</v>
      </c>
      <c r="AI209" s="735"/>
      <c r="AJ209" s="736"/>
      <c r="AK209" s="734">
        <f>AK177+AK185+AK193+AK201</f>
        <v>0</v>
      </c>
      <c r="AL209" s="735"/>
      <c r="AM209" s="736"/>
      <c r="AN209" s="734">
        <f>AN177+AN185+AN193+AN201</f>
        <v>0</v>
      </c>
      <c r="AO209" s="735"/>
      <c r="AP209" s="736"/>
      <c r="AQ209" s="734">
        <f>AQ177+AQ185+AQ193+AQ201</f>
        <v>0</v>
      </c>
      <c r="AR209" s="735"/>
      <c r="AS209" s="736"/>
      <c r="AT209" s="551">
        <f>AT177+AT185+AT193+AT201</f>
        <v>0</v>
      </c>
      <c r="AU209" s="554">
        <f>AU177+AU185+AU193+AU201</f>
        <v>0</v>
      </c>
      <c r="AV209" s="555">
        <f>AV177+AV185+AV193+AV201</f>
        <v>0</v>
      </c>
      <c r="AW209" s="556"/>
      <c r="AX209" s="556"/>
      <c r="AY209" s="556"/>
      <c r="AZ209" s="556"/>
      <c r="BA209" s="556"/>
      <c r="BB209" s="556"/>
      <c r="BD209" s="556"/>
      <c r="BE209" s="556"/>
      <c r="BF209" s="556"/>
    </row>
    <row r="210" spans="1:58" s="553" customFormat="1" ht="21" customHeight="1" hidden="1" thickBot="1">
      <c r="A210" s="559" t="s">
        <v>48</v>
      </c>
      <c r="B210" s="560">
        <f>B209+B176</f>
        <v>0</v>
      </c>
      <c r="C210" s="561" t="s">
        <v>135</v>
      </c>
      <c r="D210" s="561">
        <f>D209+D176</f>
        <v>0</v>
      </c>
      <c r="E210" s="562" t="s">
        <v>136</v>
      </c>
      <c r="F210" s="563">
        <f>F209+F176</f>
        <v>0</v>
      </c>
      <c r="G210" s="564">
        <f>G209+G176</f>
        <v>0</v>
      </c>
      <c r="H210" s="565">
        <f>H209+H176</f>
        <v>0</v>
      </c>
      <c r="J210" s="812">
        <f>J209+J176</f>
        <v>0</v>
      </c>
      <c r="K210" s="813">
        <f>K209+K176</f>
        <v>0</v>
      </c>
      <c r="L210" s="813">
        <f>L209+L176</f>
        <v>0</v>
      </c>
      <c r="M210" s="813">
        <f>M209+M176</f>
        <v>0</v>
      </c>
      <c r="N210" s="814">
        <f>N209+N176</f>
        <v>0</v>
      </c>
      <c r="P210" s="815">
        <f aca="true" t="shared" si="11" ref="P210:AV210">P209+P176</f>
        <v>0</v>
      </c>
      <c r="Q210" s="816">
        <f t="shared" si="11"/>
        <v>0</v>
      </c>
      <c r="R210" s="816">
        <f t="shared" si="11"/>
        <v>0</v>
      </c>
      <c r="S210" s="816">
        <f t="shared" si="11"/>
        <v>0</v>
      </c>
      <c r="T210" s="817">
        <f t="shared" si="11"/>
        <v>0</v>
      </c>
      <c r="U210" s="819">
        <f t="shared" si="11"/>
        <v>0</v>
      </c>
      <c r="V210" s="820">
        <f t="shared" si="11"/>
        <v>0</v>
      </c>
      <c r="W210" s="820">
        <f t="shared" si="11"/>
        <v>0</v>
      </c>
      <c r="X210" s="820">
        <f t="shared" si="11"/>
        <v>0</v>
      </c>
      <c r="Y210" s="821">
        <f t="shared" si="11"/>
        <v>0</v>
      </c>
      <c r="Z210" s="818">
        <f t="shared" si="11"/>
        <v>0</v>
      </c>
      <c r="AA210" s="816">
        <f t="shared" si="11"/>
        <v>0</v>
      </c>
      <c r="AB210" s="816">
        <f t="shared" si="11"/>
        <v>0</v>
      </c>
      <c r="AC210" s="816">
        <f t="shared" si="11"/>
        <v>0</v>
      </c>
      <c r="AD210" s="817">
        <f t="shared" si="11"/>
        <v>0</v>
      </c>
      <c r="AE210" s="818">
        <f t="shared" si="11"/>
        <v>0</v>
      </c>
      <c r="AF210" s="816">
        <f t="shared" si="11"/>
        <v>0</v>
      </c>
      <c r="AG210" s="817">
        <f t="shared" si="11"/>
        <v>0</v>
      </c>
      <c r="AH210" s="818">
        <f t="shared" si="11"/>
        <v>0</v>
      </c>
      <c r="AI210" s="816">
        <f t="shared" si="11"/>
        <v>0</v>
      </c>
      <c r="AJ210" s="817">
        <f t="shared" si="11"/>
        <v>0</v>
      </c>
      <c r="AK210" s="818">
        <f t="shared" si="11"/>
        <v>0</v>
      </c>
      <c r="AL210" s="816">
        <f t="shared" si="11"/>
        <v>0</v>
      </c>
      <c r="AM210" s="817">
        <f t="shared" si="11"/>
        <v>0</v>
      </c>
      <c r="AN210" s="818">
        <f t="shared" si="11"/>
        <v>0</v>
      </c>
      <c r="AO210" s="816">
        <f t="shared" si="11"/>
        <v>0</v>
      </c>
      <c r="AP210" s="817">
        <f t="shared" si="11"/>
        <v>0</v>
      </c>
      <c r="AQ210" s="818">
        <f t="shared" si="11"/>
        <v>0</v>
      </c>
      <c r="AR210" s="816">
        <f t="shared" si="11"/>
        <v>0</v>
      </c>
      <c r="AS210" s="817">
        <f t="shared" si="11"/>
        <v>0</v>
      </c>
      <c r="AT210" s="566">
        <f t="shared" si="11"/>
        <v>0</v>
      </c>
      <c r="AU210" s="567">
        <f t="shared" si="11"/>
        <v>0</v>
      </c>
      <c r="AV210" s="568">
        <f t="shared" si="11"/>
        <v>0</v>
      </c>
      <c r="AW210" s="556"/>
      <c r="AX210" s="556"/>
      <c r="AY210" s="556"/>
      <c r="AZ210" s="556"/>
      <c r="BA210" s="556"/>
      <c r="BB210" s="556"/>
      <c r="BD210" s="556"/>
      <c r="BE210" s="556"/>
      <c r="BF210" s="556"/>
    </row>
    <row r="211" spans="1:58" s="553" customFormat="1" ht="21" customHeight="1" hidden="1">
      <c r="A211" s="578">
        <v>25</v>
      </c>
      <c r="B211" s="840">
        <f>'事業精算 (25)'!$C$6</f>
        <v>0</v>
      </c>
      <c r="C211" s="841"/>
      <c r="D211" s="841"/>
      <c r="E211" s="842"/>
      <c r="F211" s="483">
        <f>'事業精算 (25)'!$F$8</f>
        <v>0</v>
      </c>
      <c r="G211" s="484">
        <f>SUM(G214:G215)</f>
        <v>0</v>
      </c>
      <c r="H211" s="485">
        <f>SUM(F211:G211)</f>
        <v>0</v>
      </c>
      <c r="I211" s="193"/>
      <c r="J211" s="486"/>
      <c r="K211" s="822">
        <f>L212+L213+L216+L217+L218</f>
        <v>0</v>
      </c>
      <c r="L211" s="822"/>
      <c r="M211" s="822"/>
      <c r="N211" s="823"/>
      <c r="O211" s="193"/>
      <c r="P211" s="737">
        <f>'事業精算 (25)'!$E$28</f>
        <v>0</v>
      </c>
      <c r="Q211" s="729"/>
      <c r="R211" s="729"/>
      <c r="S211" s="729"/>
      <c r="T211" s="730"/>
      <c r="U211" s="738">
        <f>'事業精算 (25)'!$H$35</f>
        <v>0</v>
      </c>
      <c r="V211" s="739"/>
      <c r="W211" s="739"/>
      <c r="X211" s="739"/>
      <c r="Y211" s="740"/>
      <c r="Z211" s="728">
        <f>'事業精算 (25)'!$H$39</f>
        <v>0</v>
      </c>
      <c r="AA211" s="729"/>
      <c r="AB211" s="729"/>
      <c r="AC211" s="729"/>
      <c r="AD211" s="730"/>
      <c r="AE211" s="728">
        <f>SUM(AG212:AG218)</f>
        <v>0</v>
      </c>
      <c r="AF211" s="729"/>
      <c r="AG211" s="730"/>
      <c r="AH211" s="728">
        <f>SUM(AJ212:AJ214)</f>
        <v>0</v>
      </c>
      <c r="AI211" s="729"/>
      <c r="AJ211" s="730"/>
      <c r="AK211" s="728">
        <f>'事業精算 (25)'!$E$50</f>
        <v>0</v>
      </c>
      <c r="AL211" s="729"/>
      <c r="AM211" s="730"/>
      <c r="AN211" s="888">
        <f>'事業精算 (25)'!$E$51</f>
        <v>0</v>
      </c>
      <c r="AO211" s="889"/>
      <c r="AP211" s="890"/>
      <c r="AQ211" s="738">
        <f>SUM(AS212:AS213)</f>
        <v>0</v>
      </c>
      <c r="AR211" s="739"/>
      <c r="AS211" s="740"/>
      <c r="AT211" s="487">
        <f>'事業精算 (25)'!$E$54</f>
        <v>0</v>
      </c>
      <c r="AU211" s="488">
        <f>SUM(P211:AT211)</f>
        <v>0</v>
      </c>
      <c r="AV211" s="489">
        <f>K211-AU211</f>
        <v>0</v>
      </c>
      <c r="AW211" s="556"/>
      <c r="AX211">
        <f>IF(A212=0,0,1)</f>
        <v>0</v>
      </c>
      <c r="AY211" s="556"/>
      <c r="AZ211" s="556"/>
      <c r="BA211" s="556"/>
      <c r="BB211" s="556"/>
      <c r="BD211" s="556"/>
      <c r="BE211" s="556"/>
      <c r="BF211" s="556"/>
    </row>
    <row r="212" spans="1:58" s="553" customFormat="1" ht="21" customHeight="1" hidden="1">
      <c r="A212" s="797">
        <f>'事業精算 (25)'!$C$13</f>
        <v>0</v>
      </c>
      <c r="B212" s="493">
        <f>'事業精算 (25)'!$J$6</f>
        <v>0</v>
      </c>
      <c r="C212" s="494" t="s">
        <v>105</v>
      </c>
      <c r="D212" s="494">
        <f>'事業精算 (25)'!$L$6</f>
        <v>0</v>
      </c>
      <c r="E212" s="495" t="s">
        <v>26</v>
      </c>
      <c r="F212" s="496" t="s">
        <v>13</v>
      </c>
      <c r="G212" s="497" t="s">
        <v>13</v>
      </c>
      <c r="H212" s="498" t="s">
        <v>13</v>
      </c>
      <c r="I212" s="193"/>
      <c r="J212" s="499" t="s">
        <v>14</v>
      </c>
      <c r="K212" s="500" t="s">
        <v>196</v>
      </c>
      <c r="L212" s="824">
        <f>'事業精算 (25)'!$G$17</f>
        <v>0</v>
      </c>
      <c r="M212" s="824"/>
      <c r="N212" s="825"/>
      <c r="O212" s="193"/>
      <c r="P212" s="501" t="s">
        <v>25</v>
      </c>
      <c r="Q212" s="502"/>
      <c r="R212" s="503" t="s">
        <v>13</v>
      </c>
      <c r="S212" s="502"/>
      <c r="T212" s="504" t="s">
        <v>26</v>
      </c>
      <c r="U212" s="505" t="s">
        <v>25</v>
      </c>
      <c r="V212" s="502"/>
      <c r="W212" s="503" t="s">
        <v>13</v>
      </c>
      <c r="X212" s="503"/>
      <c r="Y212" s="503"/>
      <c r="Z212" s="505" t="s">
        <v>25</v>
      </c>
      <c r="AA212" s="502"/>
      <c r="AB212" s="503" t="s">
        <v>13</v>
      </c>
      <c r="AC212" s="502"/>
      <c r="AD212" s="504" t="s">
        <v>26</v>
      </c>
      <c r="AE212" s="506" t="s">
        <v>14</v>
      </c>
      <c r="AF212" s="441" t="s">
        <v>29</v>
      </c>
      <c r="AG212" s="507">
        <f>'事業精算 (25)'!$J$40</f>
        <v>0</v>
      </c>
      <c r="AH212" s="506" t="s">
        <v>14</v>
      </c>
      <c r="AI212" s="441" t="s">
        <v>189</v>
      </c>
      <c r="AJ212" s="508">
        <f>'事業精算 (25)'!$J$47</f>
        <v>0</v>
      </c>
      <c r="AK212" s="506"/>
      <c r="AL212" s="441"/>
      <c r="AM212" s="509"/>
      <c r="AN212" s="510"/>
      <c r="AO212" s="502"/>
      <c r="AP212" s="509"/>
      <c r="AQ212" s="510" t="s">
        <v>14</v>
      </c>
      <c r="AR212" s="441" t="s">
        <v>195</v>
      </c>
      <c r="AS212" s="508">
        <f>'事業精算 (25)'!$J$52</f>
        <v>0</v>
      </c>
      <c r="AT212" s="502"/>
      <c r="AU212" s="511"/>
      <c r="AV212" s="512"/>
      <c r="AW212" s="556"/>
      <c r="AX212" s="556"/>
      <c r="AY212" s="556"/>
      <c r="AZ212" s="556"/>
      <c r="BA212" s="556"/>
      <c r="BB212" s="556"/>
      <c r="BD212" s="556"/>
      <c r="BE212" s="556"/>
      <c r="BF212" s="556"/>
    </row>
    <row r="213" spans="1:58" s="553" customFormat="1" ht="21" customHeight="1" hidden="1">
      <c r="A213" s="797"/>
      <c r="B213" s="809" t="s">
        <v>41</v>
      </c>
      <c r="C213" s="810"/>
      <c r="D213" s="810"/>
      <c r="E213" s="811"/>
      <c r="F213" s="515" t="s">
        <v>83</v>
      </c>
      <c r="G213" s="502"/>
      <c r="H213" s="516"/>
      <c r="I213" s="193"/>
      <c r="J213" s="499" t="s">
        <v>15</v>
      </c>
      <c r="K213" s="517" t="s">
        <v>199</v>
      </c>
      <c r="L213" s="826">
        <f>'事業精算 (25)'!$G$19</f>
        <v>0</v>
      </c>
      <c r="M213" s="826"/>
      <c r="N213" s="827"/>
      <c r="O213" s="193"/>
      <c r="P213" s="518">
        <f>'事業精算 (25)'!$M$28</f>
        <v>0</v>
      </c>
      <c r="Q213" s="441" t="s">
        <v>24</v>
      </c>
      <c r="R213" s="441">
        <f>'事業精算 (25)'!$O$28</f>
        <v>0</v>
      </c>
      <c r="S213" s="441" t="s">
        <v>24</v>
      </c>
      <c r="T213" s="519">
        <f>'事業精算 (25)'!$Q$28</f>
        <v>0</v>
      </c>
      <c r="U213" s="520">
        <f>'事業精算 (25)'!$M$32</f>
        <v>0</v>
      </c>
      <c r="V213" s="441" t="s">
        <v>24</v>
      </c>
      <c r="W213" s="441">
        <f>'事業精算 (25)'!$O$32</f>
        <v>0</v>
      </c>
      <c r="X213" s="502"/>
      <c r="Y213" s="441"/>
      <c r="Z213" s="520">
        <f>'事業精算 (25)'!$M$36</f>
        <v>0</v>
      </c>
      <c r="AA213" s="441" t="s">
        <v>24</v>
      </c>
      <c r="AB213" s="441">
        <f>'事業精算 (25)'!$O$36</f>
        <v>0</v>
      </c>
      <c r="AC213" s="441" t="s">
        <v>24</v>
      </c>
      <c r="AD213" s="519">
        <f>'事業精算 (25)'!$Q$36</f>
        <v>0</v>
      </c>
      <c r="AE213" s="506" t="s">
        <v>15</v>
      </c>
      <c r="AF213" s="441" t="s">
        <v>28</v>
      </c>
      <c r="AG213" s="507">
        <f>'事業精算 (25)'!$J$41</f>
        <v>0</v>
      </c>
      <c r="AH213" s="506" t="s">
        <v>15</v>
      </c>
      <c r="AI213" s="441" t="s">
        <v>193</v>
      </c>
      <c r="AJ213" s="508">
        <f>'事業精算 (25)'!$J$48</f>
        <v>0</v>
      </c>
      <c r="AK213" s="506"/>
      <c r="AL213" s="441"/>
      <c r="AM213" s="509"/>
      <c r="AN213" s="510"/>
      <c r="AO213" s="502"/>
      <c r="AP213" s="509"/>
      <c r="AQ213" s="510"/>
      <c r="AR213" s="441"/>
      <c r="AS213" s="508"/>
      <c r="AT213" s="502"/>
      <c r="AU213" s="511"/>
      <c r="AV213" s="512"/>
      <c r="AW213" s="556"/>
      <c r="AX213" s="556"/>
      <c r="AY213" s="556"/>
      <c r="AZ213" s="556"/>
      <c r="BA213" s="556"/>
      <c r="BB213" s="556"/>
      <c r="BD213" s="556"/>
      <c r="BE213" s="556"/>
      <c r="BF213" s="556"/>
    </row>
    <row r="214" spans="1:58" s="553" customFormat="1" ht="21" customHeight="1" hidden="1">
      <c r="A214" s="797"/>
      <c r="B214" s="806">
        <f>'事業精算 (25)'!$C$11</f>
        <v>0</v>
      </c>
      <c r="C214" s="807"/>
      <c r="D214" s="807"/>
      <c r="E214" s="808"/>
      <c r="F214" s="521" t="s">
        <v>84</v>
      </c>
      <c r="G214" s="502">
        <f>'事業精算 (25)'!$F$9</f>
        <v>0</v>
      </c>
      <c r="H214" s="522" t="s">
        <v>13</v>
      </c>
      <c r="I214" s="193"/>
      <c r="J214" s="523" t="s">
        <v>20</v>
      </c>
      <c r="K214" s="524">
        <f>'事業精算 (25)'!$K$19</f>
        <v>0</v>
      </c>
      <c r="L214" s="441" t="s">
        <v>21</v>
      </c>
      <c r="M214" s="441">
        <f>'事業精算 (25)'!$M$19</f>
        <v>0</v>
      </c>
      <c r="N214" s="525" t="s">
        <v>22</v>
      </c>
      <c r="O214" s="193"/>
      <c r="P214" s="518">
        <f>'事業精算 (25)'!$M$29</f>
        <v>0</v>
      </c>
      <c r="Q214" s="441" t="s">
        <v>24</v>
      </c>
      <c r="R214" s="441">
        <f>'事業精算 (25)'!$O$29</f>
        <v>0</v>
      </c>
      <c r="S214" s="441" t="s">
        <v>24</v>
      </c>
      <c r="T214" s="519">
        <f>'事業精算 (25)'!$Q$29</f>
        <v>0</v>
      </c>
      <c r="U214" s="520">
        <f>'事業精算 (25)'!$M$33</f>
        <v>0</v>
      </c>
      <c r="V214" s="441" t="s">
        <v>24</v>
      </c>
      <c r="W214" s="441">
        <f>'事業精算 (25)'!$O$33</f>
        <v>0</v>
      </c>
      <c r="X214" s="502"/>
      <c r="Y214" s="441"/>
      <c r="Z214" s="520">
        <f>'事業精算 (25)'!$M$37</f>
        <v>0</v>
      </c>
      <c r="AA214" s="441" t="s">
        <v>24</v>
      </c>
      <c r="AB214" s="441">
        <f>'事業精算 (25)'!$O$37</f>
        <v>0</v>
      </c>
      <c r="AC214" s="441" t="s">
        <v>24</v>
      </c>
      <c r="AD214" s="519">
        <f>'事業精算 (25)'!$Q$37</f>
        <v>0</v>
      </c>
      <c r="AE214" s="506" t="s">
        <v>16</v>
      </c>
      <c r="AF214" s="441" t="s">
        <v>104</v>
      </c>
      <c r="AG214" s="507">
        <f>'事業精算 (25)'!$J$42</f>
        <v>0</v>
      </c>
      <c r="AH214" s="506" t="s">
        <v>17</v>
      </c>
      <c r="AI214" s="441" t="s">
        <v>394</v>
      </c>
      <c r="AJ214" s="509">
        <f>'事業精算 (25)'!$J$49</f>
        <v>0</v>
      </c>
      <c r="AK214" s="506"/>
      <c r="AL214" s="441"/>
      <c r="AM214" s="509"/>
      <c r="AN214" s="510"/>
      <c r="AO214" s="502"/>
      <c r="AP214" s="509"/>
      <c r="AQ214" s="510"/>
      <c r="AR214" s="502"/>
      <c r="AS214" s="509"/>
      <c r="AT214" s="502"/>
      <c r="AU214" s="511"/>
      <c r="AV214" s="512"/>
      <c r="AW214" s="556"/>
      <c r="AX214" s="556"/>
      <c r="AY214" s="556"/>
      <c r="AZ214" s="556"/>
      <c r="BA214" s="556"/>
      <c r="BB214" s="556"/>
      <c r="BD214" s="556"/>
      <c r="BE214" s="556"/>
      <c r="BF214" s="556"/>
    </row>
    <row r="215" spans="1:58" s="553" customFormat="1" ht="21" customHeight="1" hidden="1">
      <c r="A215" s="797"/>
      <c r="B215" s="806"/>
      <c r="C215" s="807"/>
      <c r="D215" s="807"/>
      <c r="E215" s="808"/>
      <c r="F215" s="521" t="s">
        <v>85</v>
      </c>
      <c r="G215" s="502">
        <f>'事業精算 (25)'!$I$9</f>
        <v>0</v>
      </c>
      <c r="H215" s="522" t="s">
        <v>13</v>
      </c>
      <c r="I215" s="193"/>
      <c r="J215" s="523" t="s">
        <v>20</v>
      </c>
      <c r="K215" s="524">
        <f>'事業精算 (25)'!$K$20</f>
        <v>0</v>
      </c>
      <c r="L215" s="441" t="s">
        <v>21</v>
      </c>
      <c r="M215" s="441">
        <f>'事業精算 (25)'!$M$20</f>
        <v>0</v>
      </c>
      <c r="N215" s="525" t="s">
        <v>22</v>
      </c>
      <c r="O215" s="193"/>
      <c r="P215" s="518">
        <f>'事業精算 (25)'!$M$30</f>
        <v>0</v>
      </c>
      <c r="Q215" s="441" t="s">
        <v>24</v>
      </c>
      <c r="R215" s="441">
        <f>'事業精算 (25)'!$O$30</f>
        <v>0</v>
      </c>
      <c r="S215" s="441" t="s">
        <v>24</v>
      </c>
      <c r="T215" s="519">
        <f>'事業精算 (25)'!$Q$30</f>
        <v>0</v>
      </c>
      <c r="U215" s="520">
        <f>'事業精算 (25)'!$M$34</f>
        <v>0</v>
      </c>
      <c r="V215" s="441" t="s">
        <v>24</v>
      </c>
      <c r="W215" s="441">
        <f>'事業精算 (25)'!$O$34</f>
        <v>0</v>
      </c>
      <c r="X215" s="502"/>
      <c r="Y215" s="441"/>
      <c r="Z215" s="520">
        <f>'事業精算 (25)'!$M$38</f>
        <v>0</v>
      </c>
      <c r="AA215" s="441" t="s">
        <v>24</v>
      </c>
      <c r="AB215" s="441">
        <f>'事業精算 (25)'!$O$38</f>
        <v>0</v>
      </c>
      <c r="AC215" s="441" t="s">
        <v>24</v>
      </c>
      <c r="AD215" s="519">
        <f>'事業精算 (25)'!$Q$38</f>
        <v>0</v>
      </c>
      <c r="AE215" s="506" t="s">
        <v>18</v>
      </c>
      <c r="AF215" s="441" t="s">
        <v>72</v>
      </c>
      <c r="AG215" s="507">
        <f>'事業精算 (25)'!$J$43</f>
        <v>0</v>
      </c>
      <c r="AH215" s="506"/>
      <c r="AI215" s="441"/>
      <c r="AJ215" s="509"/>
      <c r="AK215" s="506"/>
      <c r="AL215" s="441"/>
      <c r="AM215" s="509"/>
      <c r="AN215" s="510"/>
      <c r="AO215" s="502"/>
      <c r="AP215" s="509"/>
      <c r="AQ215" s="510"/>
      <c r="AR215" s="502"/>
      <c r="AS215" s="509"/>
      <c r="AT215" s="502"/>
      <c r="AU215" s="511"/>
      <c r="AV215" s="512"/>
      <c r="AW215" s="556"/>
      <c r="AX215" s="556"/>
      <c r="AY215" s="556"/>
      <c r="AZ215" s="556"/>
      <c r="BA215" s="556"/>
      <c r="BB215" s="556"/>
      <c r="BD215" s="556"/>
      <c r="BE215" s="556"/>
      <c r="BF215" s="556"/>
    </row>
    <row r="216" spans="1:58" s="553" customFormat="1" ht="21" customHeight="1" hidden="1">
      <c r="A216" s="797"/>
      <c r="B216" s="809" t="s">
        <v>39</v>
      </c>
      <c r="C216" s="810"/>
      <c r="D216" s="810"/>
      <c r="E216" s="811"/>
      <c r="F216" s="510"/>
      <c r="G216" s="502"/>
      <c r="H216" s="516"/>
      <c r="I216" s="193"/>
      <c r="J216" s="499" t="s">
        <v>17</v>
      </c>
      <c r="K216" s="517" t="s">
        <v>198</v>
      </c>
      <c r="L216" s="828">
        <f>'事業精算 (25)'!$G$18</f>
        <v>0</v>
      </c>
      <c r="M216" s="828"/>
      <c r="N216" s="829"/>
      <c r="O216" s="193"/>
      <c r="P216" s="518">
        <f>'事業精算 (25)'!$M$31</f>
        <v>0</v>
      </c>
      <c r="Q216" s="441" t="s">
        <v>416</v>
      </c>
      <c r="R216" s="441">
        <f>'事業精算 (25)'!$O$31</f>
        <v>0</v>
      </c>
      <c r="S216" s="724" t="s">
        <v>415</v>
      </c>
      <c r="T216" s="725"/>
      <c r="U216" s="520">
        <f>'事業精算 (25)'!$M$35</f>
        <v>0</v>
      </c>
      <c r="V216" s="441" t="s">
        <v>416</v>
      </c>
      <c r="W216" s="441">
        <f>'事業精算 (25)'!$O$35</f>
        <v>0</v>
      </c>
      <c r="X216" s="726" t="s">
        <v>415</v>
      </c>
      <c r="Y216" s="727"/>
      <c r="Z216" s="520">
        <f>'事業精算 (25)'!$M$39</f>
        <v>0</v>
      </c>
      <c r="AA216" s="441" t="s">
        <v>416</v>
      </c>
      <c r="AB216" s="441">
        <f>'事業精算 (25)'!$O$39</f>
        <v>0</v>
      </c>
      <c r="AC216" s="724" t="s">
        <v>415</v>
      </c>
      <c r="AD216" s="725"/>
      <c r="AE216" s="506" t="s">
        <v>27</v>
      </c>
      <c r="AF216" s="441" t="s">
        <v>74</v>
      </c>
      <c r="AG216" s="507">
        <f>'事業精算 (25)'!$J$44</f>
        <v>0</v>
      </c>
      <c r="AH216" s="506"/>
      <c r="AI216" s="441"/>
      <c r="AJ216" s="509"/>
      <c r="AK216" s="506"/>
      <c r="AL216" s="441"/>
      <c r="AM216" s="509"/>
      <c r="AN216" s="510"/>
      <c r="AO216" s="502"/>
      <c r="AP216" s="509"/>
      <c r="AQ216" s="510"/>
      <c r="AR216" s="502"/>
      <c r="AS216" s="509"/>
      <c r="AT216" s="502"/>
      <c r="AU216" s="511"/>
      <c r="AV216" s="512"/>
      <c r="AW216" s="556"/>
      <c r="AX216" s="556"/>
      <c r="AY216" s="556"/>
      <c r="AZ216" s="556"/>
      <c r="BA216" s="556"/>
      <c r="BB216" s="556"/>
      <c r="BD216" s="556"/>
      <c r="BE216" s="556"/>
      <c r="BF216" s="556"/>
    </row>
    <row r="217" spans="1:58" s="553" customFormat="1" ht="21" customHeight="1" hidden="1">
      <c r="A217" s="797"/>
      <c r="B217" s="834">
        <f>'事業精算 (25)'!$C$12</f>
        <v>0</v>
      </c>
      <c r="C217" s="835"/>
      <c r="D217" s="835"/>
      <c r="E217" s="836"/>
      <c r="F217" s="510"/>
      <c r="G217" s="502"/>
      <c r="H217" s="516"/>
      <c r="I217" s="193"/>
      <c r="J217" s="499" t="s">
        <v>19</v>
      </c>
      <c r="K217" s="500" t="s">
        <v>200</v>
      </c>
      <c r="L217" s="830">
        <f>'事業精算 (25)'!$G$21</f>
        <v>0</v>
      </c>
      <c r="M217" s="830"/>
      <c r="N217" s="831"/>
      <c r="O217" s="193"/>
      <c r="P217" s="526"/>
      <c r="Q217" s="441"/>
      <c r="R217" s="502"/>
      <c r="S217" s="441"/>
      <c r="T217" s="509"/>
      <c r="U217" s="510"/>
      <c r="V217" s="441"/>
      <c r="W217" s="502"/>
      <c r="X217" s="502"/>
      <c r="Y217" s="502"/>
      <c r="Z217" s="510"/>
      <c r="AA217" s="441"/>
      <c r="AB217" s="502"/>
      <c r="AC217" s="441"/>
      <c r="AD217" s="509"/>
      <c r="AE217" s="506" t="s">
        <v>31</v>
      </c>
      <c r="AF217" s="527" t="s">
        <v>30</v>
      </c>
      <c r="AG217" s="507">
        <f>'事業精算 (25)'!$J$45</f>
        <v>0</v>
      </c>
      <c r="AH217" s="506"/>
      <c r="AI217" s="441"/>
      <c r="AJ217" s="509"/>
      <c r="AK217" s="506"/>
      <c r="AL217" s="500"/>
      <c r="AM217" s="528"/>
      <c r="AN217" s="529"/>
      <c r="AO217" s="530"/>
      <c r="AP217" s="528"/>
      <c r="AQ217" s="529"/>
      <c r="AR217" s="530"/>
      <c r="AS217" s="528"/>
      <c r="AT217" s="530"/>
      <c r="AU217" s="511"/>
      <c r="AV217" s="512"/>
      <c r="AW217" s="556"/>
      <c r="AX217" s="556"/>
      <c r="AY217" s="556"/>
      <c r="AZ217" s="556"/>
      <c r="BA217" s="556"/>
      <c r="BB217" s="556"/>
      <c r="BD217" s="556"/>
      <c r="BE217" s="556"/>
      <c r="BF217" s="556"/>
    </row>
    <row r="218" spans="1:58" s="553" customFormat="1" ht="21" customHeight="1" hidden="1">
      <c r="A218" s="798"/>
      <c r="B218" s="837"/>
      <c r="C218" s="838"/>
      <c r="D218" s="838"/>
      <c r="E218" s="839"/>
      <c r="F218" s="531"/>
      <c r="G218" s="532"/>
      <c r="H218" s="533"/>
      <c r="I218" s="193"/>
      <c r="J218" s="499" t="s">
        <v>27</v>
      </c>
      <c r="K218" s="441" t="s">
        <v>201</v>
      </c>
      <c r="L218" s="832">
        <f>'事業精算 (25)'!$G$22</f>
        <v>0</v>
      </c>
      <c r="M218" s="832"/>
      <c r="N218" s="833"/>
      <c r="O218" s="193"/>
      <c r="P218" s="534"/>
      <c r="Q218" s="535"/>
      <c r="R218" s="532"/>
      <c r="S218" s="535"/>
      <c r="T218" s="536"/>
      <c r="U218" s="531"/>
      <c r="V218" s="535"/>
      <c r="W218" s="532"/>
      <c r="X218" s="532"/>
      <c r="Y218" s="532"/>
      <c r="Z218" s="531"/>
      <c r="AA218" s="535"/>
      <c r="AB218" s="532"/>
      <c r="AC218" s="535"/>
      <c r="AD218" s="536"/>
      <c r="AE218" s="537" t="s">
        <v>70</v>
      </c>
      <c r="AF218" s="535" t="s">
        <v>73</v>
      </c>
      <c r="AG218" s="538">
        <f>'事業精算 (25)'!$J$46</f>
        <v>0</v>
      </c>
      <c r="AH218" s="537"/>
      <c r="AI218" s="535"/>
      <c r="AJ218" s="536"/>
      <c r="AK218" s="537"/>
      <c r="AL218" s="535"/>
      <c r="AM218" s="536"/>
      <c r="AN218" s="531"/>
      <c r="AO218" s="532"/>
      <c r="AP218" s="536"/>
      <c r="AQ218" s="531"/>
      <c r="AR218" s="532"/>
      <c r="AS218" s="536"/>
      <c r="AT218" s="532"/>
      <c r="AU218" s="539"/>
      <c r="AV218" s="540"/>
      <c r="AW218" s="556"/>
      <c r="AX218" s="556"/>
      <c r="AY218" s="556"/>
      <c r="AZ218" s="556"/>
      <c r="BA218" s="556"/>
      <c r="BB218" s="556"/>
      <c r="BD218" s="556"/>
      <c r="BE218" s="556"/>
      <c r="BF218" s="556"/>
    </row>
    <row r="219" spans="1:58" s="553" customFormat="1" ht="21" customHeight="1" hidden="1">
      <c r="A219" s="578">
        <v>26</v>
      </c>
      <c r="B219" s="840">
        <f>'事業精算 (26)'!$C$6</f>
        <v>0</v>
      </c>
      <c r="C219" s="841"/>
      <c r="D219" s="841"/>
      <c r="E219" s="842"/>
      <c r="F219" s="483">
        <f>'事業精算 (26)'!$F$8</f>
        <v>0</v>
      </c>
      <c r="G219" s="484">
        <f>SUM(G222:G223)</f>
        <v>0</v>
      </c>
      <c r="H219" s="485">
        <f>SUM(F219:G219)</f>
        <v>0</v>
      </c>
      <c r="I219" s="193"/>
      <c r="J219" s="486"/>
      <c r="K219" s="822">
        <f>L220+L221+L224+L225+L226</f>
        <v>0</v>
      </c>
      <c r="L219" s="822"/>
      <c r="M219" s="822"/>
      <c r="N219" s="823"/>
      <c r="O219" s="193"/>
      <c r="P219" s="737">
        <f>'事業精算 (26)'!$E$28</f>
        <v>0</v>
      </c>
      <c r="Q219" s="729"/>
      <c r="R219" s="729"/>
      <c r="S219" s="729"/>
      <c r="T219" s="730"/>
      <c r="U219" s="738">
        <f>'事業精算 (26)'!$H$35</f>
        <v>0</v>
      </c>
      <c r="V219" s="739"/>
      <c r="W219" s="739"/>
      <c r="X219" s="739"/>
      <c r="Y219" s="740"/>
      <c r="Z219" s="728">
        <f>'事業精算 (26)'!$H$39</f>
        <v>0</v>
      </c>
      <c r="AA219" s="729"/>
      <c r="AB219" s="729"/>
      <c r="AC219" s="729"/>
      <c r="AD219" s="730"/>
      <c r="AE219" s="728">
        <f>SUM(AG220:AG226)</f>
        <v>0</v>
      </c>
      <c r="AF219" s="729"/>
      <c r="AG219" s="730"/>
      <c r="AH219" s="728">
        <f>SUM(AJ220:AJ222)</f>
        <v>0</v>
      </c>
      <c r="AI219" s="729"/>
      <c r="AJ219" s="730"/>
      <c r="AK219" s="728">
        <f>'事業精算 (26)'!$E$50</f>
        <v>0</v>
      </c>
      <c r="AL219" s="729"/>
      <c r="AM219" s="730"/>
      <c r="AN219" s="888">
        <f>'事業精算 (26)'!$E$51</f>
        <v>0</v>
      </c>
      <c r="AO219" s="889"/>
      <c r="AP219" s="890"/>
      <c r="AQ219" s="738">
        <f>SUM(AS220:AS221)</f>
        <v>0</v>
      </c>
      <c r="AR219" s="739"/>
      <c r="AS219" s="740"/>
      <c r="AT219" s="487">
        <f>'事業精算 (26)'!$E$54</f>
        <v>0</v>
      </c>
      <c r="AU219" s="488">
        <f>SUM(P219:AT219)</f>
        <v>0</v>
      </c>
      <c r="AV219" s="489">
        <f>K219-AU219</f>
        <v>0</v>
      </c>
      <c r="AW219" s="556"/>
      <c r="AX219">
        <f>IF(A220=0,0,1)</f>
        <v>0</v>
      </c>
      <c r="AY219" s="556"/>
      <c r="AZ219" s="556"/>
      <c r="BA219" s="556"/>
      <c r="BB219" s="556"/>
      <c r="BD219" s="556"/>
      <c r="BE219" s="556"/>
      <c r="BF219" s="556"/>
    </row>
    <row r="220" spans="1:58" s="553" customFormat="1" ht="21" customHeight="1" hidden="1">
      <c r="A220" s="797">
        <f>'事業精算 (26)'!$C$13</f>
        <v>0</v>
      </c>
      <c r="B220" s="493">
        <f>'事業精算 (26)'!$J$6</f>
        <v>0</v>
      </c>
      <c r="C220" s="494" t="s">
        <v>105</v>
      </c>
      <c r="D220" s="494">
        <f>'事業精算 (26)'!$L$6</f>
        <v>0</v>
      </c>
      <c r="E220" s="495" t="s">
        <v>26</v>
      </c>
      <c r="F220" s="496" t="s">
        <v>13</v>
      </c>
      <c r="G220" s="497" t="s">
        <v>13</v>
      </c>
      <c r="H220" s="498" t="s">
        <v>13</v>
      </c>
      <c r="I220" s="193"/>
      <c r="J220" s="499" t="s">
        <v>14</v>
      </c>
      <c r="K220" s="500" t="s">
        <v>196</v>
      </c>
      <c r="L220" s="824">
        <f>'事業精算 (26)'!$G$17</f>
        <v>0</v>
      </c>
      <c r="M220" s="824"/>
      <c r="N220" s="825"/>
      <c r="O220" s="193"/>
      <c r="P220" s="501" t="s">
        <v>25</v>
      </c>
      <c r="Q220" s="502"/>
      <c r="R220" s="503" t="s">
        <v>13</v>
      </c>
      <c r="S220" s="502"/>
      <c r="T220" s="504" t="s">
        <v>26</v>
      </c>
      <c r="U220" s="505" t="s">
        <v>25</v>
      </c>
      <c r="V220" s="502"/>
      <c r="W220" s="503" t="s">
        <v>13</v>
      </c>
      <c r="X220" s="503"/>
      <c r="Y220" s="503"/>
      <c r="Z220" s="505" t="s">
        <v>25</v>
      </c>
      <c r="AA220" s="502"/>
      <c r="AB220" s="503" t="s">
        <v>13</v>
      </c>
      <c r="AC220" s="502"/>
      <c r="AD220" s="504" t="s">
        <v>26</v>
      </c>
      <c r="AE220" s="506" t="s">
        <v>14</v>
      </c>
      <c r="AF220" s="441" t="s">
        <v>29</v>
      </c>
      <c r="AG220" s="507">
        <f>'事業精算 (26)'!$J$40</f>
        <v>0</v>
      </c>
      <c r="AH220" s="506" t="s">
        <v>14</v>
      </c>
      <c r="AI220" s="441" t="s">
        <v>189</v>
      </c>
      <c r="AJ220" s="508">
        <f>'事業精算 (26)'!$J$47</f>
        <v>0</v>
      </c>
      <c r="AK220" s="506"/>
      <c r="AL220" s="441"/>
      <c r="AM220" s="509"/>
      <c r="AN220" s="510"/>
      <c r="AO220" s="502"/>
      <c r="AP220" s="509"/>
      <c r="AQ220" s="510" t="s">
        <v>14</v>
      </c>
      <c r="AR220" s="441" t="s">
        <v>195</v>
      </c>
      <c r="AS220" s="508">
        <f>'事業精算 (26)'!$J$52</f>
        <v>0</v>
      </c>
      <c r="AT220" s="502"/>
      <c r="AU220" s="511"/>
      <c r="AV220" s="512"/>
      <c r="AW220" s="556"/>
      <c r="AX220" s="556"/>
      <c r="AY220" s="556"/>
      <c r="AZ220" s="556"/>
      <c r="BA220" s="556"/>
      <c r="BB220" s="556"/>
      <c r="BD220" s="556"/>
      <c r="BE220" s="556"/>
      <c r="BF220" s="556"/>
    </row>
    <row r="221" spans="1:58" s="553" customFormat="1" ht="21" customHeight="1" hidden="1">
      <c r="A221" s="797"/>
      <c r="B221" s="809" t="s">
        <v>41</v>
      </c>
      <c r="C221" s="810"/>
      <c r="D221" s="810"/>
      <c r="E221" s="811"/>
      <c r="F221" s="515" t="s">
        <v>83</v>
      </c>
      <c r="G221" s="502"/>
      <c r="H221" s="516"/>
      <c r="I221" s="193"/>
      <c r="J221" s="499" t="s">
        <v>15</v>
      </c>
      <c r="K221" s="517" t="s">
        <v>199</v>
      </c>
      <c r="L221" s="826">
        <f>'事業精算 (26)'!$G$19</f>
        <v>0</v>
      </c>
      <c r="M221" s="826"/>
      <c r="N221" s="827"/>
      <c r="O221" s="193"/>
      <c r="P221" s="518">
        <f>'事業精算 (26)'!$M$28</f>
        <v>0</v>
      </c>
      <c r="Q221" s="441" t="s">
        <v>24</v>
      </c>
      <c r="R221" s="441">
        <f>'事業精算 (26)'!$O$28</f>
        <v>0</v>
      </c>
      <c r="S221" s="441" t="s">
        <v>24</v>
      </c>
      <c r="T221" s="519">
        <f>'事業精算 (26)'!$Q$28</f>
        <v>0</v>
      </c>
      <c r="U221" s="520">
        <f>'事業精算 (26)'!$M$32</f>
        <v>0</v>
      </c>
      <c r="V221" s="441" t="s">
        <v>24</v>
      </c>
      <c r="W221" s="441">
        <f>'事業精算 (26)'!$O$32</f>
        <v>0</v>
      </c>
      <c r="X221" s="502"/>
      <c r="Y221" s="441"/>
      <c r="Z221" s="520">
        <f>'事業精算 (26)'!$M$36</f>
        <v>0</v>
      </c>
      <c r="AA221" s="441" t="s">
        <v>24</v>
      </c>
      <c r="AB221" s="441">
        <f>'事業精算 (26)'!$O$36</f>
        <v>0</v>
      </c>
      <c r="AC221" s="441" t="s">
        <v>24</v>
      </c>
      <c r="AD221" s="519">
        <f>'事業精算 (26)'!$Q$36</f>
        <v>0</v>
      </c>
      <c r="AE221" s="506" t="s">
        <v>15</v>
      </c>
      <c r="AF221" s="441" t="s">
        <v>28</v>
      </c>
      <c r="AG221" s="507">
        <f>'事業精算 (26)'!$J$41</f>
        <v>0</v>
      </c>
      <c r="AH221" s="506" t="s">
        <v>15</v>
      </c>
      <c r="AI221" s="441" t="s">
        <v>193</v>
      </c>
      <c r="AJ221" s="508">
        <f>'事業精算 (26)'!$J$48</f>
        <v>0</v>
      </c>
      <c r="AK221" s="506"/>
      <c r="AL221" s="441"/>
      <c r="AM221" s="509"/>
      <c r="AN221" s="510"/>
      <c r="AO221" s="502"/>
      <c r="AP221" s="509"/>
      <c r="AQ221" s="510"/>
      <c r="AR221" s="441"/>
      <c r="AS221" s="508"/>
      <c r="AT221" s="502"/>
      <c r="AU221" s="511"/>
      <c r="AV221" s="512"/>
      <c r="AW221" s="556"/>
      <c r="AX221" s="556"/>
      <c r="AY221" s="556"/>
      <c r="AZ221" s="556"/>
      <c r="BA221" s="556"/>
      <c r="BB221" s="556"/>
      <c r="BD221" s="556"/>
      <c r="BE221" s="556"/>
      <c r="BF221" s="556"/>
    </row>
    <row r="222" spans="1:58" s="553" customFormat="1" ht="21" customHeight="1" hidden="1">
      <c r="A222" s="797"/>
      <c r="B222" s="806">
        <f>'事業精算 (26)'!$C$11</f>
        <v>0</v>
      </c>
      <c r="C222" s="807"/>
      <c r="D222" s="807"/>
      <c r="E222" s="808"/>
      <c r="F222" s="521" t="s">
        <v>84</v>
      </c>
      <c r="G222" s="502">
        <f>'事業精算 (26)'!$F$9</f>
        <v>0</v>
      </c>
      <c r="H222" s="522" t="s">
        <v>13</v>
      </c>
      <c r="I222" s="193"/>
      <c r="J222" s="523" t="s">
        <v>20</v>
      </c>
      <c r="K222" s="524">
        <f>'事業精算 (26)'!$K$19</f>
        <v>0</v>
      </c>
      <c r="L222" s="441" t="s">
        <v>21</v>
      </c>
      <c r="M222" s="441">
        <f>'事業精算 (26)'!$M$19</f>
        <v>0</v>
      </c>
      <c r="N222" s="525" t="s">
        <v>22</v>
      </c>
      <c r="O222" s="193"/>
      <c r="P222" s="518">
        <f>'事業精算 (26)'!$M$29</f>
        <v>0</v>
      </c>
      <c r="Q222" s="441" t="s">
        <v>24</v>
      </c>
      <c r="R222" s="441">
        <f>'事業精算 (26)'!$O$29</f>
        <v>0</v>
      </c>
      <c r="S222" s="441" t="s">
        <v>24</v>
      </c>
      <c r="T222" s="519">
        <f>'事業精算 (26)'!$Q$29</f>
        <v>0</v>
      </c>
      <c r="U222" s="520">
        <f>'事業精算 (26)'!$M$33</f>
        <v>0</v>
      </c>
      <c r="V222" s="441" t="s">
        <v>24</v>
      </c>
      <c r="W222" s="441">
        <f>'事業精算 (26)'!$O$33</f>
        <v>0</v>
      </c>
      <c r="X222" s="502"/>
      <c r="Y222" s="441"/>
      <c r="Z222" s="520">
        <f>'事業精算 (26)'!$M$37</f>
        <v>0</v>
      </c>
      <c r="AA222" s="441" t="s">
        <v>24</v>
      </c>
      <c r="AB222" s="441">
        <f>'事業精算 (26)'!$O$37</f>
        <v>0</v>
      </c>
      <c r="AC222" s="441" t="s">
        <v>24</v>
      </c>
      <c r="AD222" s="519">
        <f>'事業精算 (26)'!$Q$37</f>
        <v>0</v>
      </c>
      <c r="AE222" s="506" t="s">
        <v>16</v>
      </c>
      <c r="AF222" s="441" t="s">
        <v>104</v>
      </c>
      <c r="AG222" s="507">
        <f>'事業精算 (26)'!$J$42</f>
        <v>0</v>
      </c>
      <c r="AH222" s="506" t="s">
        <v>17</v>
      </c>
      <c r="AI222" s="441" t="s">
        <v>394</v>
      </c>
      <c r="AJ222" s="509">
        <f>'事業精算 (26)'!$J$49</f>
        <v>0</v>
      </c>
      <c r="AK222" s="506"/>
      <c r="AL222" s="441"/>
      <c r="AM222" s="509"/>
      <c r="AN222" s="510"/>
      <c r="AO222" s="502"/>
      <c r="AP222" s="509"/>
      <c r="AQ222" s="510"/>
      <c r="AR222" s="502"/>
      <c r="AS222" s="509"/>
      <c r="AT222" s="502"/>
      <c r="AU222" s="511"/>
      <c r="AV222" s="512"/>
      <c r="AW222" s="556"/>
      <c r="AX222" s="556"/>
      <c r="AY222" s="556"/>
      <c r="AZ222" s="556"/>
      <c r="BA222" s="556"/>
      <c r="BB222" s="556"/>
      <c r="BD222" s="556"/>
      <c r="BE222" s="556"/>
      <c r="BF222" s="556"/>
    </row>
    <row r="223" spans="1:58" s="553" customFormat="1" ht="21" customHeight="1" hidden="1">
      <c r="A223" s="797"/>
      <c r="B223" s="806"/>
      <c r="C223" s="807"/>
      <c r="D223" s="807"/>
      <c r="E223" s="808"/>
      <c r="F223" s="521" t="s">
        <v>85</v>
      </c>
      <c r="G223" s="502">
        <f>'事業精算 (26)'!$I$9</f>
        <v>0</v>
      </c>
      <c r="H223" s="522" t="s">
        <v>13</v>
      </c>
      <c r="I223" s="193"/>
      <c r="J223" s="523" t="s">
        <v>20</v>
      </c>
      <c r="K223" s="524">
        <f>'事業精算 (26)'!$K$20</f>
        <v>0</v>
      </c>
      <c r="L223" s="441" t="s">
        <v>21</v>
      </c>
      <c r="M223" s="441">
        <f>'事業精算 (26)'!$M$20</f>
        <v>0</v>
      </c>
      <c r="N223" s="525" t="s">
        <v>22</v>
      </c>
      <c r="O223" s="193"/>
      <c r="P223" s="518">
        <f>'事業精算 (26)'!$M$30</f>
        <v>0</v>
      </c>
      <c r="Q223" s="441" t="s">
        <v>24</v>
      </c>
      <c r="R223" s="441">
        <f>'事業精算 (26)'!$O$30</f>
        <v>0</v>
      </c>
      <c r="S223" s="441" t="s">
        <v>24</v>
      </c>
      <c r="T223" s="519">
        <f>'事業精算 (26)'!$Q$30</f>
        <v>0</v>
      </c>
      <c r="U223" s="520">
        <f>'事業精算 (26)'!$M$34</f>
        <v>0</v>
      </c>
      <c r="V223" s="441" t="s">
        <v>24</v>
      </c>
      <c r="W223" s="441">
        <f>'事業精算 (26)'!$O$34</f>
        <v>0</v>
      </c>
      <c r="X223" s="502"/>
      <c r="Y223" s="441"/>
      <c r="Z223" s="520">
        <f>'事業精算 (26)'!$M$38</f>
        <v>0</v>
      </c>
      <c r="AA223" s="441" t="s">
        <v>24</v>
      </c>
      <c r="AB223" s="441">
        <f>'事業精算 (26)'!$O$38</f>
        <v>0</v>
      </c>
      <c r="AC223" s="441" t="s">
        <v>24</v>
      </c>
      <c r="AD223" s="519">
        <f>'事業精算 (26)'!$Q$38</f>
        <v>0</v>
      </c>
      <c r="AE223" s="506" t="s">
        <v>18</v>
      </c>
      <c r="AF223" s="441" t="s">
        <v>72</v>
      </c>
      <c r="AG223" s="507">
        <f>'事業精算 (26)'!$J$43</f>
        <v>0</v>
      </c>
      <c r="AH223" s="506"/>
      <c r="AI223" s="441"/>
      <c r="AJ223" s="509"/>
      <c r="AK223" s="506"/>
      <c r="AL223" s="441"/>
      <c r="AM223" s="509"/>
      <c r="AN223" s="510"/>
      <c r="AO223" s="502"/>
      <c r="AP223" s="509"/>
      <c r="AQ223" s="510"/>
      <c r="AR223" s="502"/>
      <c r="AS223" s="509"/>
      <c r="AT223" s="502"/>
      <c r="AU223" s="511"/>
      <c r="AV223" s="512"/>
      <c r="AW223" s="556"/>
      <c r="AX223" s="556"/>
      <c r="AY223" s="556"/>
      <c r="AZ223" s="556"/>
      <c r="BA223" s="556"/>
      <c r="BB223" s="556"/>
      <c r="BD223" s="556"/>
      <c r="BE223" s="556"/>
      <c r="BF223" s="556"/>
    </row>
    <row r="224" spans="1:58" s="553" customFormat="1" ht="21" customHeight="1" hidden="1">
      <c r="A224" s="797"/>
      <c r="B224" s="809" t="s">
        <v>39</v>
      </c>
      <c r="C224" s="810"/>
      <c r="D224" s="810"/>
      <c r="E224" s="811"/>
      <c r="F224" s="510"/>
      <c r="G224" s="502"/>
      <c r="H224" s="516"/>
      <c r="I224" s="193"/>
      <c r="J224" s="499" t="s">
        <v>17</v>
      </c>
      <c r="K224" s="517" t="s">
        <v>198</v>
      </c>
      <c r="L224" s="828">
        <f>'事業精算 (26)'!$G$18</f>
        <v>0</v>
      </c>
      <c r="M224" s="828"/>
      <c r="N224" s="829"/>
      <c r="O224" s="193"/>
      <c r="P224" s="518">
        <f>'事業精算 (26)'!$M$31</f>
        <v>0</v>
      </c>
      <c r="Q224" s="441" t="s">
        <v>416</v>
      </c>
      <c r="R224" s="441">
        <f>'事業精算 (26)'!$O$31</f>
        <v>0</v>
      </c>
      <c r="S224" s="724" t="s">
        <v>415</v>
      </c>
      <c r="T224" s="725"/>
      <c r="U224" s="520">
        <f>'事業精算 (26)'!$M$35</f>
        <v>0</v>
      </c>
      <c r="V224" s="441" t="s">
        <v>416</v>
      </c>
      <c r="W224" s="441">
        <f>'事業精算 (26)'!$O$35</f>
        <v>0</v>
      </c>
      <c r="X224" s="726" t="s">
        <v>415</v>
      </c>
      <c r="Y224" s="727"/>
      <c r="Z224" s="520">
        <f>'事業精算 (26)'!$M$39</f>
        <v>0</v>
      </c>
      <c r="AA224" s="441" t="s">
        <v>416</v>
      </c>
      <c r="AB224" s="441">
        <f>'事業精算 (26)'!$O$39</f>
        <v>0</v>
      </c>
      <c r="AC224" s="724" t="s">
        <v>415</v>
      </c>
      <c r="AD224" s="725"/>
      <c r="AE224" s="506" t="s">
        <v>27</v>
      </c>
      <c r="AF224" s="441" t="s">
        <v>74</v>
      </c>
      <c r="AG224" s="507">
        <f>'事業精算 (26)'!$J$44</f>
        <v>0</v>
      </c>
      <c r="AH224" s="506"/>
      <c r="AI224" s="441"/>
      <c r="AJ224" s="509"/>
      <c r="AK224" s="506"/>
      <c r="AL224" s="441"/>
      <c r="AM224" s="509"/>
      <c r="AN224" s="510"/>
      <c r="AO224" s="502"/>
      <c r="AP224" s="509"/>
      <c r="AQ224" s="510"/>
      <c r="AR224" s="502"/>
      <c r="AS224" s="509"/>
      <c r="AT224" s="502"/>
      <c r="AU224" s="511"/>
      <c r="AV224" s="512"/>
      <c r="AW224" s="556"/>
      <c r="AX224" s="556"/>
      <c r="AY224" s="556"/>
      <c r="AZ224" s="556"/>
      <c r="BA224" s="556"/>
      <c r="BB224" s="556"/>
      <c r="BD224" s="556"/>
      <c r="BE224" s="556"/>
      <c r="BF224" s="556"/>
    </row>
    <row r="225" spans="1:58" s="553" customFormat="1" ht="21" customHeight="1" hidden="1">
      <c r="A225" s="797"/>
      <c r="B225" s="834">
        <f>'事業精算 (26)'!$C$12</f>
        <v>0</v>
      </c>
      <c r="C225" s="835"/>
      <c r="D225" s="835"/>
      <c r="E225" s="836"/>
      <c r="F225" s="510"/>
      <c r="G225" s="502"/>
      <c r="H225" s="516"/>
      <c r="I225" s="193"/>
      <c r="J225" s="499" t="s">
        <v>19</v>
      </c>
      <c r="K225" s="500" t="s">
        <v>200</v>
      </c>
      <c r="L225" s="830">
        <f>'事業精算 (26)'!$G$21</f>
        <v>0</v>
      </c>
      <c r="M225" s="830"/>
      <c r="N225" s="831"/>
      <c r="O225" s="193"/>
      <c r="P225" s="526"/>
      <c r="Q225" s="441"/>
      <c r="R225" s="502"/>
      <c r="S225" s="441"/>
      <c r="T225" s="509"/>
      <c r="U225" s="510"/>
      <c r="V225" s="441"/>
      <c r="W225" s="502"/>
      <c r="X225" s="502"/>
      <c r="Y225" s="502"/>
      <c r="Z225" s="510"/>
      <c r="AA225" s="441"/>
      <c r="AB225" s="502"/>
      <c r="AC225" s="441"/>
      <c r="AD225" s="509"/>
      <c r="AE225" s="506" t="s">
        <v>31</v>
      </c>
      <c r="AF225" s="527" t="s">
        <v>30</v>
      </c>
      <c r="AG225" s="507">
        <f>'事業精算 (26)'!$J$45</f>
        <v>0</v>
      </c>
      <c r="AH225" s="506"/>
      <c r="AI225" s="441"/>
      <c r="AJ225" s="509"/>
      <c r="AK225" s="506"/>
      <c r="AL225" s="500"/>
      <c r="AM225" s="528"/>
      <c r="AN225" s="529"/>
      <c r="AO225" s="530"/>
      <c r="AP225" s="528"/>
      <c r="AQ225" s="529"/>
      <c r="AR225" s="530"/>
      <c r="AS225" s="528"/>
      <c r="AT225" s="530"/>
      <c r="AU225" s="511"/>
      <c r="AV225" s="512"/>
      <c r="AW225" s="556"/>
      <c r="AX225" s="556"/>
      <c r="AY225" s="556"/>
      <c r="AZ225" s="556"/>
      <c r="BA225" s="556"/>
      <c r="BB225" s="556"/>
      <c r="BD225" s="556"/>
      <c r="BE225" s="556"/>
      <c r="BF225" s="556"/>
    </row>
    <row r="226" spans="1:58" s="553" customFormat="1" ht="21" customHeight="1" hidden="1">
      <c r="A226" s="798"/>
      <c r="B226" s="837"/>
      <c r="C226" s="838"/>
      <c r="D226" s="838"/>
      <c r="E226" s="839"/>
      <c r="F226" s="531"/>
      <c r="G226" s="532"/>
      <c r="H226" s="533"/>
      <c r="I226" s="193"/>
      <c r="J226" s="499" t="s">
        <v>27</v>
      </c>
      <c r="K226" s="441" t="s">
        <v>201</v>
      </c>
      <c r="L226" s="832">
        <f>'事業精算 (26)'!$G$22</f>
        <v>0</v>
      </c>
      <c r="M226" s="832"/>
      <c r="N226" s="833"/>
      <c r="O226" s="193"/>
      <c r="P226" s="534"/>
      <c r="Q226" s="535"/>
      <c r="R226" s="532"/>
      <c r="S226" s="535"/>
      <c r="T226" s="536"/>
      <c r="U226" s="531"/>
      <c r="V226" s="535"/>
      <c r="W226" s="532"/>
      <c r="X226" s="532"/>
      <c r="Y226" s="532"/>
      <c r="Z226" s="531"/>
      <c r="AA226" s="535"/>
      <c r="AB226" s="532"/>
      <c r="AC226" s="535"/>
      <c r="AD226" s="536"/>
      <c r="AE226" s="537" t="s">
        <v>70</v>
      </c>
      <c r="AF226" s="535" t="s">
        <v>73</v>
      </c>
      <c r="AG226" s="538">
        <f>'事業精算 (26)'!$J$46</f>
        <v>0</v>
      </c>
      <c r="AH226" s="537"/>
      <c r="AI226" s="535"/>
      <c r="AJ226" s="536"/>
      <c r="AK226" s="537"/>
      <c r="AL226" s="535"/>
      <c r="AM226" s="536"/>
      <c r="AN226" s="531"/>
      <c r="AO226" s="532"/>
      <c r="AP226" s="536"/>
      <c r="AQ226" s="531"/>
      <c r="AR226" s="532"/>
      <c r="AS226" s="536"/>
      <c r="AT226" s="532"/>
      <c r="AU226" s="539"/>
      <c r="AV226" s="540"/>
      <c r="AW226" s="556"/>
      <c r="AX226" s="556"/>
      <c r="AY226" s="556"/>
      <c r="AZ226" s="556"/>
      <c r="BA226" s="556"/>
      <c r="BB226" s="556"/>
      <c r="BD226" s="556"/>
      <c r="BE226" s="556"/>
      <c r="BF226" s="556"/>
    </row>
    <row r="227" spans="1:58" s="553" customFormat="1" ht="21" customHeight="1" hidden="1">
      <c r="A227" s="578">
        <v>27</v>
      </c>
      <c r="B227" s="840">
        <f>'事業精算 (27)'!$C$6</f>
        <v>0</v>
      </c>
      <c r="C227" s="841"/>
      <c r="D227" s="841"/>
      <c r="E227" s="842"/>
      <c r="F227" s="483">
        <f>'事業精算 (27)'!$F$8</f>
        <v>0</v>
      </c>
      <c r="G227" s="484">
        <f>SUM(G230:G231)</f>
        <v>0</v>
      </c>
      <c r="H227" s="485">
        <f>SUM(F227:G227)</f>
        <v>0</v>
      </c>
      <c r="I227" s="193"/>
      <c r="J227" s="486"/>
      <c r="K227" s="822">
        <f>L228+L229+L232+L233+L234</f>
        <v>0</v>
      </c>
      <c r="L227" s="822"/>
      <c r="M227" s="822"/>
      <c r="N227" s="823"/>
      <c r="O227" s="193"/>
      <c r="P227" s="737">
        <f>'事業精算 (27)'!$E$28</f>
        <v>0</v>
      </c>
      <c r="Q227" s="729"/>
      <c r="R227" s="729"/>
      <c r="S227" s="729"/>
      <c r="T227" s="730"/>
      <c r="U227" s="738">
        <f>'事業精算 (27)'!$H$35</f>
        <v>0</v>
      </c>
      <c r="V227" s="739"/>
      <c r="W227" s="739"/>
      <c r="X227" s="739"/>
      <c r="Y227" s="740"/>
      <c r="Z227" s="728">
        <f>'事業精算 (27)'!$H$39</f>
        <v>0</v>
      </c>
      <c r="AA227" s="729"/>
      <c r="AB227" s="729"/>
      <c r="AC227" s="729"/>
      <c r="AD227" s="730"/>
      <c r="AE227" s="728">
        <f>SUM(AG228:AG234)</f>
        <v>0</v>
      </c>
      <c r="AF227" s="729"/>
      <c r="AG227" s="730"/>
      <c r="AH227" s="728">
        <f>SUM(AJ228:AJ230)</f>
        <v>0</v>
      </c>
      <c r="AI227" s="729"/>
      <c r="AJ227" s="730"/>
      <c r="AK227" s="728">
        <f>'事業精算 (27)'!$E$50</f>
        <v>0</v>
      </c>
      <c r="AL227" s="729"/>
      <c r="AM227" s="730"/>
      <c r="AN227" s="888">
        <f>'事業精算 (27)'!$E$51</f>
        <v>0</v>
      </c>
      <c r="AO227" s="889"/>
      <c r="AP227" s="890"/>
      <c r="AQ227" s="738">
        <f>SUM(AS228:AS229)</f>
        <v>0</v>
      </c>
      <c r="AR227" s="739"/>
      <c r="AS227" s="740"/>
      <c r="AT227" s="487">
        <f>'事業精算 (27)'!$E$54</f>
        <v>0</v>
      </c>
      <c r="AU227" s="488">
        <f>SUM(P227:AT227)</f>
        <v>0</v>
      </c>
      <c r="AV227" s="489">
        <f>K227-AU227</f>
        <v>0</v>
      </c>
      <c r="AW227" s="556"/>
      <c r="AX227">
        <f>IF(A228=0,0,1)</f>
        <v>0</v>
      </c>
      <c r="AY227" s="556"/>
      <c r="AZ227" s="556"/>
      <c r="BA227" s="556"/>
      <c r="BB227" s="556"/>
      <c r="BD227" s="556"/>
      <c r="BE227" s="556"/>
      <c r="BF227" s="556"/>
    </row>
    <row r="228" spans="1:58" s="553" customFormat="1" ht="21" customHeight="1" hidden="1">
      <c r="A228" s="797">
        <f>'事業精算 (27)'!$C$13</f>
        <v>0</v>
      </c>
      <c r="B228" s="493">
        <f>'事業精算 (27)'!$J$6</f>
        <v>0</v>
      </c>
      <c r="C228" s="494" t="s">
        <v>105</v>
      </c>
      <c r="D228" s="494">
        <f>'事業精算 (27)'!$L$6</f>
        <v>0</v>
      </c>
      <c r="E228" s="495" t="s">
        <v>26</v>
      </c>
      <c r="F228" s="496" t="s">
        <v>13</v>
      </c>
      <c r="G228" s="497" t="s">
        <v>13</v>
      </c>
      <c r="H228" s="498" t="s">
        <v>13</v>
      </c>
      <c r="I228" s="193"/>
      <c r="J228" s="499" t="s">
        <v>14</v>
      </c>
      <c r="K228" s="500" t="s">
        <v>196</v>
      </c>
      <c r="L228" s="824">
        <f>'事業精算 (27)'!$G$17</f>
        <v>0</v>
      </c>
      <c r="M228" s="824"/>
      <c r="N228" s="825"/>
      <c r="O228" s="193"/>
      <c r="P228" s="501" t="s">
        <v>25</v>
      </c>
      <c r="Q228" s="502"/>
      <c r="R228" s="503" t="s">
        <v>13</v>
      </c>
      <c r="S228" s="502"/>
      <c r="T228" s="504" t="s">
        <v>26</v>
      </c>
      <c r="U228" s="505" t="s">
        <v>25</v>
      </c>
      <c r="V228" s="502"/>
      <c r="W228" s="503" t="s">
        <v>13</v>
      </c>
      <c r="X228" s="503"/>
      <c r="Y228" s="503"/>
      <c r="Z228" s="505" t="s">
        <v>25</v>
      </c>
      <c r="AA228" s="502"/>
      <c r="AB228" s="503" t="s">
        <v>13</v>
      </c>
      <c r="AC228" s="502"/>
      <c r="AD228" s="504" t="s">
        <v>26</v>
      </c>
      <c r="AE228" s="506" t="s">
        <v>14</v>
      </c>
      <c r="AF228" s="441" t="s">
        <v>29</v>
      </c>
      <c r="AG228" s="507">
        <f>'事業精算 (27)'!$J$40</f>
        <v>0</v>
      </c>
      <c r="AH228" s="506" t="s">
        <v>14</v>
      </c>
      <c r="AI228" s="441" t="s">
        <v>189</v>
      </c>
      <c r="AJ228" s="508">
        <f>'事業精算 (27)'!$J$47</f>
        <v>0</v>
      </c>
      <c r="AK228" s="506"/>
      <c r="AL228" s="441"/>
      <c r="AM228" s="509"/>
      <c r="AN228" s="510"/>
      <c r="AO228" s="502"/>
      <c r="AP228" s="509"/>
      <c r="AQ228" s="510" t="s">
        <v>14</v>
      </c>
      <c r="AR228" s="441" t="s">
        <v>195</v>
      </c>
      <c r="AS228" s="508">
        <f>'事業精算 (27)'!$J$52</f>
        <v>0</v>
      </c>
      <c r="AT228" s="502"/>
      <c r="AU228" s="511"/>
      <c r="AV228" s="512"/>
      <c r="AW228" s="556"/>
      <c r="AX228" s="556"/>
      <c r="AY228" s="556"/>
      <c r="AZ228" s="556"/>
      <c r="BA228" s="556"/>
      <c r="BB228" s="556"/>
      <c r="BD228" s="556"/>
      <c r="BE228" s="556"/>
      <c r="BF228" s="556"/>
    </row>
    <row r="229" spans="1:58" s="553" customFormat="1" ht="21" customHeight="1" hidden="1">
      <c r="A229" s="797"/>
      <c r="B229" s="809" t="s">
        <v>41</v>
      </c>
      <c r="C229" s="810"/>
      <c r="D229" s="810"/>
      <c r="E229" s="811"/>
      <c r="F229" s="515" t="s">
        <v>83</v>
      </c>
      <c r="G229" s="502"/>
      <c r="H229" s="516"/>
      <c r="I229" s="193"/>
      <c r="J229" s="499" t="s">
        <v>15</v>
      </c>
      <c r="K229" s="517" t="s">
        <v>199</v>
      </c>
      <c r="L229" s="826">
        <f>'事業精算 (27)'!$G$19</f>
        <v>0</v>
      </c>
      <c r="M229" s="826"/>
      <c r="N229" s="827"/>
      <c r="O229" s="193"/>
      <c r="P229" s="518">
        <f>'事業精算 (27)'!$M$28</f>
        <v>0</v>
      </c>
      <c r="Q229" s="441" t="s">
        <v>24</v>
      </c>
      <c r="R229" s="441">
        <f>'事業精算 (27)'!$O$28</f>
        <v>0</v>
      </c>
      <c r="S229" s="441" t="s">
        <v>24</v>
      </c>
      <c r="T229" s="519">
        <f>'⑦事業精算 (1)'!$Q$28</f>
        <v>0</v>
      </c>
      <c r="U229" s="520">
        <f>'事業精算 (27)'!$M$32</f>
        <v>0</v>
      </c>
      <c r="V229" s="441" t="s">
        <v>24</v>
      </c>
      <c r="W229" s="441">
        <f>'事業精算 (27)'!$O$32</f>
        <v>0</v>
      </c>
      <c r="X229" s="502"/>
      <c r="Y229" s="441"/>
      <c r="Z229" s="520">
        <f>'事業精算 (27)'!$M$36</f>
        <v>0</v>
      </c>
      <c r="AA229" s="441" t="s">
        <v>24</v>
      </c>
      <c r="AB229" s="441">
        <f>'事業精算 (27)'!$O$36</f>
        <v>0</v>
      </c>
      <c r="AC229" s="441" t="s">
        <v>24</v>
      </c>
      <c r="AD229" s="519">
        <f>'事業精算 (27)'!$Q$36</f>
        <v>0</v>
      </c>
      <c r="AE229" s="506" t="s">
        <v>15</v>
      </c>
      <c r="AF229" s="441" t="s">
        <v>28</v>
      </c>
      <c r="AG229" s="507">
        <f>'事業精算 (27)'!$J$41</f>
        <v>0</v>
      </c>
      <c r="AH229" s="506" t="s">
        <v>15</v>
      </c>
      <c r="AI229" s="441" t="s">
        <v>193</v>
      </c>
      <c r="AJ229" s="508">
        <f>'事業精算 (27)'!$J$48</f>
        <v>0</v>
      </c>
      <c r="AK229" s="506"/>
      <c r="AL229" s="441"/>
      <c r="AM229" s="509"/>
      <c r="AN229" s="510"/>
      <c r="AO229" s="502"/>
      <c r="AP229" s="509"/>
      <c r="AQ229" s="510"/>
      <c r="AR229" s="441"/>
      <c r="AS229" s="508"/>
      <c r="AT229" s="502"/>
      <c r="AU229" s="511"/>
      <c r="AV229" s="512"/>
      <c r="AW229" s="556"/>
      <c r="AX229" s="556"/>
      <c r="AY229" s="556"/>
      <c r="AZ229" s="556"/>
      <c r="BA229" s="556"/>
      <c r="BB229" s="556"/>
      <c r="BD229" s="556"/>
      <c r="BE229" s="556"/>
      <c r="BF229" s="556"/>
    </row>
    <row r="230" spans="1:58" s="553" customFormat="1" ht="21" customHeight="1" hidden="1">
      <c r="A230" s="797"/>
      <c r="B230" s="806">
        <f>'事業精算 (27)'!$C$11</f>
        <v>0</v>
      </c>
      <c r="C230" s="807"/>
      <c r="D230" s="807"/>
      <c r="E230" s="808"/>
      <c r="F230" s="521" t="s">
        <v>84</v>
      </c>
      <c r="G230" s="502">
        <f>'事業精算 (27)'!$F$9</f>
        <v>0</v>
      </c>
      <c r="H230" s="522" t="s">
        <v>13</v>
      </c>
      <c r="I230" s="193"/>
      <c r="J230" s="523" t="s">
        <v>20</v>
      </c>
      <c r="K230" s="524">
        <f>'事業精算 (27)'!$K$19</f>
        <v>0</v>
      </c>
      <c r="L230" s="441" t="s">
        <v>21</v>
      </c>
      <c r="M230" s="441">
        <f>'事業精算 (27)'!$M$19</f>
        <v>0</v>
      </c>
      <c r="N230" s="525" t="s">
        <v>22</v>
      </c>
      <c r="O230" s="193"/>
      <c r="P230" s="518">
        <f>'事業精算 (27)'!$M$29</f>
        <v>0</v>
      </c>
      <c r="Q230" s="441" t="s">
        <v>24</v>
      </c>
      <c r="R230" s="441">
        <f>'事業精算 (27)'!$O$29</f>
        <v>0</v>
      </c>
      <c r="S230" s="441" t="s">
        <v>24</v>
      </c>
      <c r="T230" s="519">
        <f>'⑦事業精算 (1)'!$Q$29</f>
        <v>0</v>
      </c>
      <c r="U230" s="520">
        <f>'事業精算 (27)'!$M$33</f>
        <v>0</v>
      </c>
      <c r="V230" s="441" t="s">
        <v>24</v>
      </c>
      <c r="W230" s="441">
        <f>'事業精算 (27)'!$O$33</f>
        <v>0</v>
      </c>
      <c r="X230" s="502"/>
      <c r="Y230" s="441"/>
      <c r="Z230" s="520">
        <f>'事業精算 (27)'!$M$37</f>
        <v>0</v>
      </c>
      <c r="AA230" s="441" t="s">
        <v>24</v>
      </c>
      <c r="AB230" s="441">
        <f>'事業精算 (27)'!$O$37</f>
        <v>0</v>
      </c>
      <c r="AC230" s="441" t="s">
        <v>24</v>
      </c>
      <c r="AD230" s="519">
        <f>'事業精算 (27)'!$Q$37</f>
        <v>0</v>
      </c>
      <c r="AE230" s="506" t="s">
        <v>16</v>
      </c>
      <c r="AF230" s="441" t="s">
        <v>104</v>
      </c>
      <c r="AG230" s="507">
        <f>'事業精算 (27)'!$J$42</f>
        <v>0</v>
      </c>
      <c r="AH230" s="506" t="s">
        <v>17</v>
      </c>
      <c r="AI230" s="441" t="s">
        <v>394</v>
      </c>
      <c r="AJ230" s="509">
        <f>'事業精算 (27)'!$J$49</f>
        <v>0</v>
      </c>
      <c r="AK230" s="506"/>
      <c r="AL230" s="441"/>
      <c r="AM230" s="509"/>
      <c r="AN230" s="510"/>
      <c r="AO230" s="502"/>
      <c r="AP230" s="509"/>
      <c r="AQ230" s="510"/>
      <c r="AR230" s="502"/>
      <c r="AS230" s="509"/>
      <c r="AT230" s="502"/>
      <c r="AU230" s="511"/>
      <c r="AV230" s="512"/>
      <c r="AW230" s="556"/>
      <c r="AX230" s="556"/>
      <c r="AY230" s="556"/>
      <c r="AZ230" s="556"/>
      <c r="BA230" s="556"/>
      <c r="BB230" s="556"/>
      <c r="BD230" s="556"/>
      <c r="BE230" s="556"/>
      <c r="BF230" s="556"/>
    </row>
    <row r="231" spans="1:58" s="553" customFormat="1" ht="21" customHeight="1" hidden="1">
      <c r="A231" s="797"/>
      <c r="B231" s="806"/>
      <c r="C231" s="807"/>
      <c r="D231" s="807"/>
      <c r="E231" s="808"/>
      <c r="F231" s="521" t="s">
        <v>85</v>
      </c>
      <c r="G231" s="502">
        <f>'事業精算 (27)'!$I$9</f>
        <v>0</v>
      </c>
      <c r="H231" s="522" t="s">
        <v>13</v>
      </c>
      <c r="I231" s="193"/>
      <c r="J231" s="523" t="s">
        <v>20</v>
      </c>
      <c r="K231" s="524">
        <f>'事業精算 (27)'!$K$20</f>
        <v>0</v>
      </c>
      <c r="L231" s="441" t="s">
        <v>21</v>
      </c>
      <c r="M231" s="441">
        <f>'事業精算 (27)'!$M$20</f>
        <v>0</v>
      </c>
      <c r="N231" s="525" t="s">
        <v>22</v>
      </c>
      <c r="O231" s="193"/>
      <c r="P231" s="518">
        <f>'事業精算 (27)'!$M$30</f>
        <v>0</v>
      </c>
      <c r="Q231" s="441" t="s">
        <v>24</v>
      </c>
      <c r="R231" s="441">
        <f>'事業精算 (27)'!$O$30</f>
        <v>0</v>
      </c>
      <c r="S231" s="441" t="s">
        <v>24</v>
      </c>
      <c r="T231" s="519">
        <f>'⑦事業精算 (1)'!$Q$30</f>
        <v>0</v>
      </c>
      <c r="U231" s="520">
        <f>'事業精算 (27)'!$M$34</f>
        <v>0</v>
      </c>
      <c r="V231" s="441" t="s">
        <v>24</v>
      </c>
      <c r="W231" s="441">
        <f>'事業精算 (27)'!$O$34</f>
        <v>0</v>
      </c>
      <c r="X231" s="502"/>
      <c r="Y231" s="441"/>
      <c r="Z231" s="520">
        <f>'事業精算 (27)'!$M$38</f>
        <v>0</v>
      </c>
      <c r="AA231" s="441" t="s">
        <v>24</v>
      </c>
      <c r="AB231" s="441">
        <f>'事業精算 (27)'!$O$38</f>
        <v>0</v>
      </c>
      <c r="AC231" s="441" t="s">
        <v>24</v>
      </c>
      <c r="AD231" s="519">
        <f>'事業精算 (27)'!$Q$38</f>
        <v>0</v>
      </c>
      <c r="AE231" s="506" t="s">
        <v>18</v>
      </c>
      <c r="AF231" s="441" t="s">
        <v>72</v>
      </c>
      <c r="AG231" s="507">
        <f>'事業精算 (27)'!$J$43</f>
        <v>0</v>
      </c>
      <c r="AH231" s="506"/>
      <c r="AI231" s="441"/>
      <c r="AJ231" s="509"/>
      <c r="AK231" s="506"/>
      <c r="AL231" s="441"/>
      <c r="AM231" s="509"/>
      <c r="AN231" s="510"/>
      <c r="AO231" s="502"/>
      <c r="AP231" s="509"/>
      <c r="AQ231" s="510"/>
      <c r="AR231" s="502"/>
      <c r="AS231" s="509"/>
      <c r="AT231" s="502"/>
      <c r="AU231" s="511"/>
      <c r="AV231" s="512"/>
      <c r="AW231" s="556"/>
      <c r="AX231" s="556"/>
      <c r="AY231" s="556"/>
      <c r="AZ231" s="556"/>
      <c r="BA231" s="556"/>
      <c r="BB231" s="556"/>
      <c r="BD231" s="556"/>
      <c r="BE231" s="556"/>
      <c r="BF231" s="556"/>
    </row>
    <row r="232" spans="1:58" s="553" customFormat="1" ht="21" customHeight="1" hidden="1">
      <c r="A232" s="797"/>
      <c r="B232" s="809" t="s">
        <v>39</v>
      </c>
      <c r="C232" s="810"/>
      <c r="D232" s="810"/>
      <c r="E232" s="811"/>
      <c r="F232" s="510"/>
      <c r="G232" s="502"/>
      <c r="H232" s="516"/>
      <c r="I232" s="193"/>
      <c r="J232" s="499" t="s">
        <v>17</v>
      </c>
      <c r="K232" s="517" t="s">
        <v>198</v>
      </c>
      <c r="L232" s="828">
        <f>'事業精算 (27)'!$G$18</f>
        <v>0</v>
      </c>
      <c r="M232" s="828"/>
      <c r="N232" s="829"/>
      <c r="O232" s="193"/>
      <c r="P232" s="518">
        <f>'事業精算 (27)'!$M$31</f>
        <v>0</v>
      </c>
      <c r="Q232" s="441" t="s">
        <v>416</v>
      </c>
      <c r="R232" s="441">
        <f>'事業精算 (27)'!$O$31</f>
        <v>0</v>
      </c>
      <c r="S232" s="724" t="s">
        <v>415</v>
      </c>
      <c r="T232" s="725"/>
      <c r="U232" s="520">
        <f>'事業精算 (27)'!$M$35</f>
        <v>0</v>
      </c>
      <c r="V232" s="441" t="s">
        <v>416</v>
      </c>
      <c r="W232" s="441">
        <f>'事業精算 (27)'!$O$35</f>
        <v>0</v>
      </c>
      <c r="X232" s="726" t="s">
        <v>415</v>
      </c>
      <c r="Y232" s="727"/>
      <c r="Z232" s="520">
        <f>'事業精算 (27)'!$M$39</f>
        <v>0</v>
      </c>
      <c r="AA232" s="441" t="s">
        <v>416</v>
      </c>
      <c r="AB232" s="441">
        <f>'事業精算 (27)'!$O$39</f>
        <v>0</v>
      </c>
      <c r="AC232" s="724" t="s">
        <v>415</v>
      </c>
      <c r="AD232" s="725"/>
      <c r="AE232" s="506" t="s">
        <v>27</v>
      </c>
      <c r="AF232" s="441" t="s">
        <v>74</v>
      </c>
      <c r="AG232" s="507">
        <f>'事業精算 (27)'!$J$44</f>
        <v>0</v>
      </c>
      <c r="AH232" s="506"/>
      <c r="AI232" s="441"/>
      <c r="AJ232" s="509"/>
      <c r="AK232" s="506"/>
      <c r="AL232" s="441"/>
      <c r="AM232" s="509"/>
      <c r="AN232" s="510"/>
      <c r="AO232" s="502"/>
      <c r="AP232" s="509"/>
      <c r="AQ232" s="510"/>
      <c r="AR232" s="502"/>
      <c r="AS232" s="509"/>
      <c r="AT232" s="502"/>
      <c r="AU232" s="511"/>
      <c r="AV232" s="512"/>
      <c r="AW232" s="556"/>
      <c r="AX232" s="556"/>
      <c r="AY232" s="556"/>
      <c r="AZ232" s="556"/>
      <c r="BA232" s="556"/>
      <c r="BB232" s="556"/>
      <c r="BD232" s="556"/>
      <c r="BE232" s="556"/>
      <c r="BF232" s="556"/>
    </row>
    <row r="233" spans="1:58" s="553" customFormat="1" ht="21" customHeight="1" hidden="1">
      <c r="A233" s="797"/>
      <c r="B233" s="834">
        <f>'事業精算 (27)'!$C$12</f>
        <v>0</v>
      </c>
      <c r="C233" s="835"/>
      <c r="D233" s="835"/>
      <c r="E233" s="836"/>
      <c r="F233" s="510"/>
      <c r="G233" s="502"/>
      <c r="H233" s="516"/>
      <c r="I233" s="193"/>
      <c r="J233" s="499" t="s">
        <v>19</v>
      </c>
      <c r="K233" s="500" t="s">
        <v>200</v>
      </c>
      <c r="L233" s="830">
        <f>'事業精算 (27)'!$G$21</f>
        <v>0</v>
      </c>
      <c r="M233" s="830"/>
      <c r="N233" s="831"/>
      <c r="O233" s="193"/>
      <c r="P233" s="526"/>
      <c r="Q233" s="441"/>
      <c r="R233" s="502"/>
      <c r="S233" s="441"/>
      <c r="T233" s="509"/>
      <c r="U233" s="510"/>
      <c r="V233" s="441"/>
      <c r="W233" s="502"/>
      <c r="X233" s="502"/>
      <c r="Y233" s="502"/>
      <c r="Z233" s="510"/>
      <c r="AA233" s="441"/>
      <c r="AB233" s="502"/>
      <c r="AC233" s="441"/>
      <c r="AD233" s="509"/>
      <c r="AE233" s="506" t="s">
        <v>31</v>
      </c>
      <c r="AF233" s="527" t="s">
        <v>30</v>
      </c>
      <c r="AG233" s="507">
        <f>'事業精算 (27)'!$J$45</f>
        <v>0</v>
      </c>
      <c r="AH233" s="506"/>
      <c r="AI233" s="441"/>
      <c r="AJ233" s="509"/>
      <c r="AK233" s="506"/>
      <c r="AL233" s="500"/>
      <c r="AM233" s="528"/>
      <c r="AN233" s="529"/>
      <c r="AO233" s="530"/>
      <c r="AP233" s="528"/>
      <c r="AQ233" s="529"/>
      <c r="AR233" s="530"/>
      <c r="AS233" s="528"/>
      <c r="AT233" s="530"/>
      <c r="AU233" s="511"/>
      <c r="AV233" s="512"/>
      <c r="AW233" s="556"/>
      <c r="AX233" s="556"/>
      <c r="AY233" s="556"/>
      <c r="AZ233" s="556"/>
      <c r="BA233" s="556"/>
      <c r="BB233" s="556"/>
      <c r="BD233" s="556"/>
      <c r="BE233" s="556"/>
      <c r="BF233" s="556"/>
    </row>
    <row r="234" spans="1:58" s="553" customFormat="1" ht="21" customHeight="1" hidden="1">
      <c r="A234" s="798"/>
      <c r="B234" s="837"/>
      <c r="C234" s="838"/>
      <c r="D234" s="838"/>
      <c r="E234" s="839"/>
      <c r="F234" s="531"/>
      <c r="G234" s="532"/>
      <c r="H234" s="533"/>
      <c r="I234" s="193"/>
      <c r="J234" s="499" t="s">
        <v>27</v>
      </c>
      <c r="K234" s="441" t="s">
        <v>201</v>
      </c>
      <c r="L234" s="832">
        <f>'事業精算 (27)'!$G$22</f>
        <v>0</v>
      </c>
      <c r="M234" s="832"/>
      <c r="N234" s="833"/>
      <c r="O234" s="193"/>
      <c r="P234" s="534"/>
      <c r="Q234" s="535"/>
      <c r="R234" s="532"/>
      <c r="S234" s="535"/>
      <c r="T234" s="536"/>
      <c r="U234" s="531"/>
      <c r="V234" s="535"/>
      <c r="W234" s="532"/>
      <c r="X234" s="532"/>
      <c r="Y234" s="532"/>
      <c r="Z234" s="531"/>
      <c r="AA234" s="535"/>
      <c r="AB234" s="532"/>
      <c r="AC234" s="535"/>
      <c r="AD234" s="536"/>
      <c r="AE234" s="537" t="s">
        <v>70</v>
      </c>
      <c r="AF234" s="535" t="s">
        <v>73</v>
      </c>
      <c r="AG234" s="538">
        <f>'事業精算 (27)'!$J$46</f>
        <v>0</v>
      </c>
      <c r="AH234" s="537"/>
      <c r="AI234" s="535"/>
      <c r="AJ234" s="536"/>
      <c r="AK234" s="537"/>
      <c r="AL234" s="535"/>
      <c r="AM234" s="536"/>
      <c r="AN234" s="531"/>
      <c r="AO234" s="532"/>
      <c r="AP234" s="536"/>
      <c r="AQ234" s="531"/>
      <c r="AR234" s="532"/>
      <c r="AS234" s="536"/>
      <c r="AT234" s="532"/>
      <c r="AU234" s="539"/>
      <c r="AV234" s="540"/>
      <c r="AW234" s="556"/>
      <c r="AX234" s="556"/>
      <c r="AY234" s="556"/>
      <c r="AZ234" s="556"/>
      <c r="BA234" s="556"/>
      <c r="BB234" s="556"/>
      <c r="BD234" s="556"/>
      <c r="BE234" s="556"/>
      <c r="BF234" s="556"/>
    </row>
    <row r="235" spans="1:58" s="553" customFormat="1" ht="21" customHeight="1" hidden="1">
      <c r="A235" s="578">
        <v>28</v>
      </c>
      <c r="B235" s="840">
        <f>'事業精算 (28)'!$C$6</f>
        <v>0</v>
      </c>
      <c r="C235" s="841"/>
      <c r="D235" s="841"/>
      <c r="E235" s="842"/>
      <c r="F235" s="483">
        <f>'事業精算 (28)'!$F$8</f>
        <v>0</v>
      </c>
      <c r="G235" s="484">
        <f>SUM(G238:G239)</f>
        <v>0</v>
      </c>
      <c r="H235" s="485">
        <f>SUM(F235:G235)</f>
        <v>0</v>
      </c>
      <c r="I235" s="193"/>
      <c r="J235" s="486"/>
      <c r="K235" s="822">
        <f>L236+L237+L240+L241+L242</f>
        <v>0</v>
      </c>
      <c r="L235" s="822"/>
      <c r="M235" s="822"/>
      <c r="N235" s="823"/>
      <c r="O235" s="193"/>
      <c r="P235" s="737">
        <f>'事業精算 (28)'!$E$28</f>
        <v>0</v>
      </c>
      <c r="Q235" s="729"/>
      <c r="R235" s="729"/>
      <c r="S235" s="729"/>
      <c r="T235" s="730"/>
      <c r="U235" s="738">
        <f>'事業精算 (28)'!$H$35</f>
        <v>0</v>
      </c>
      <c r="V235" s="739"/>
      <c r="W235" s="739"/>
      <c r="X235" s="739"/>
      <c r="Y235" s="740"/>
      <c r="Z235" s="728">
        <f>'事業精算 (28)'!$H$39</f>
        <v>0</v>
      </c>
      <c r="AA235" s="729"/>
      <c r="AB235" s="729"/>
      <c r="AC235" s="729"/>
      <c r="AD235" s="730"/>
      <c r="AE235" s="728">
        <f>SUM(AG236:AG242)</f>
        <v>0</v>
      </c>
      <c r="AF235" s="729"/>
      <c r="AG235" s="730"/>
      <c r="AH235" s="728">
        <f>SUM(AJ236:AJ238)</f>
        <v>0</v>
      </c>
      <c r="AI235" s="729"/>
      <c r="AJ235" s="730"/>
      <c r="AK235" s="728">
        <f>'事業精算 (28)'!$E$50</f>
        <v>0</v>
      </c>
      <c r="AL235" s="729"/>
      <c r="AM235" s="730"/>
      <c r="AN235" s="888">
        <f>'事業精算 (28)'!$E$51</f>
        <v>0</v>
      </c>
      <c r="AO235" s="889"/>
      <c r="AP235" s="890"/>
      <c r="AQ235" s="738">
        <f>SUM(AS236:AS237)</f>
        <v>0</v>
      </c>
      <c r="AR235" s="739"/>
      <c r="AS235" s="740"/>
      <c r="AT235" s="487">
        <f>'事業精算 (28)'!$E$54</f>
        <v>0</v>
      </c>
      <c r="AU235" s="488">
        <f>SUM(P235:AT235)</f>
        <v>0</v>
      </c>
      <c r="AV235" s="489">
        <f>K235-AU235</f>
        <v>0</v>
      </c>
      <c r="AW235" s="556"/>
      <c r="AX235">
        <f>IF(A236=0,0,1)</f>
        <v>0</v>
      </c>
      <c r="AY235" s="556"/>
      <c r="AZ235" s="556"/>
      <c r="BA235" s="556"/>
      <c r="BB235" s="556"/>
      <c r="BD235" s="556"/>
      <c r="BE235" s="556"/>
      <c r="BF235" s="556"/>
    </row>
    <row r="236" spans="1:58" s="553" customFormat="1" ht="21" customHeight="1" hidden="1">
      <c r="A236" s="797">
        <f>'事業精算 (28)'!$C$13</f>
        <v>0</v>
      </c>
      <c r="B236" s="493">
        <f>'事業精算 (28)'!$J$6</f>
        <v>0</v>
      </c>
      <c r="C236" s="494" t="s">
        <v>105</v>
      </c>
      <c r="D236" s="494">
        <f>'事業精算 (28)'!$L$6</f>
        <v>0</v>
      </c>
      <c r="E236" s="495" t="s">
        <v>26</v>
      </c>
      <c r="F236" s="496" t="s">
        <v>13</v>
      </c>
      <c r="G236" s="497" t="s">
        <v>13</v>
      </c>
      <c r="H236" s="498" t="s">
        <v>13</v>
      </c>
      <c r="I236" s="193"/>
      <c r="J236" s="499" t="s">
        <v>14</v>
      </c>
      <c r="K236" s="500" t="s">
        <v>196</v>
      </c>
      <c r="L236" s="824">
        <f>'事業精算 (28)'!$G$17</f>
        <v>0</v>
      </c>
      <c r="M236" s="824"/>
      <c r="N236" s="825"/>
      <c r="O236" s="193"/>
      <c r="P236" s="501" t="s">
        <v>25</v>
      </c>
      <c r="Q236" s="502"/>
      <c r="R236" s="503" t="s">
        <v>13</v>
      </c>
      <c r="S236" s="502"/>
      <c r="T236" s="504" t="s">
        <v>26</v>
      </c>
      <c r="U236" s="505" t="s">
        <v>25</v>
      </c>
      <c r="V236" s="502"/>
      <c r="W236" s="503" t="s">
        <v>13</v>
      </c>
      <c r="X236" s="503"/>
      <c r="Y236" s="503"/>
      <c r="Z236" s="505" t="s">
        <v>25</v>
      </c>
      <c r="AA236" s="502"/>
      <c r="AB236" s="503" t="s">
        <v>13</v>
      </c>
      <c r="AC236" s="502"/>
      <c r="AD236" s="504" t="s">
        <v>26</v>
      </c>
      <c r="AE236" s="506" t="s">
        <v>14</v>
      </c>
      <c r="AF236" s="441" t="s">
        <v>29</v>
      </c>
      <c r="AG236" s="507">
        <f>'事業精算 (28)'!$J$40</f>
        <v>0</v>
      </c>
      <c r="AH236" s="506" t="s">
        <v>14</v>
      </c>
      <c r="AI236" s="441" t="s">
        <v>189</v>
      </c>
      <c r="AJ236" s="508">
        <f>'事業精算 (28)'!$J$47</f>
        <v>0</v>
      </c>
      <c r="AK236" s="506"/>
      <c r="AL236" s="441"/>
      <c r="AM236" s="509"/>
      <c r="AN236" s="510"/>
      <c r="AO236" s="502"/>
      <c r="AP236" s="509"/>
      <c r="AQ236" s="510" t="s">
        <v>14</v>
      </c>
      <c r="AR236" s="441" t="s">
        <v>195</v>
      </c>
      <c r="AS236" s="508">
        <f>'事業精算 (28)'!$J$52</f>
        <v>0</v>
      </c>
      <c r="AT236" s="502"/>
      <c r="AU236" s="511"/>
      <c r="AV236" s="512"/>
      <c r="AW236" s="556"/>
      <c r="AX236" s="556"/>
      <c r="AY236" s="556"/>
      <c r="AZ236" s="556"/>
      <c r="BA236" s="556"/>
      <c r="BB236" s="556"/>
      <c r="BD236" s="556"/>
      <c r="BE236" s="556"/>
      <c r="BF236" s="556"/>
    </row>
    <row r="237" spans="1:58" s="553" customFormat="1" ht="21" customHeight="1" hidden="1">
      <c r="A237" s="797"/>
      <c r="B237" s="809" t="s">
        <v>41</v>
      </c>
      <c r="C237" s="810"/>
      <c r="D237" s="810"/>
      <c r="E237" s="811"/>
      <c r="F237" s="515" t="s">
        <v>83</v>
      </c>
      <c r="G237" s="502"/>
      <c r="H237" s="516"/>
      <c r="I237" s="193"/>
      <c r="J237" s="499" t="s">
        <v>15</v>
      </c>
      <c r="K237" s="517" t="s">
        <v>199</v>
      </c>
      <c r="L237" s="826">
        <f>'事業精算 (28)'!$G$19</f>
        <v>0</v>
      </c>
      <c r="M237" s="826"/>
      <c r="N237" s="827"/>
      <c r="O237" s="193"/>
      <c r="P237" s="518">
        <f>'事業精算 (28)'!$M$28</f>
        <v>0</v>
      </c>
      <c r="Q237" s="441" t="s">
        <v>24</v>
      </c>
      <c r="R237" s="441">
        <f>'事業精算 (28)'!$O$28</f>
        <v>0</v>
      </c>
      <c r="S237" s="441" t="s">
        <v>24</v>
      </c>
      <c r="T237" s="519">
        <f>'事業精算 (28)'!$Q$28</f>
        <v>0</v>
      </c>
      <c r="U237" s="520">
        <f>'事業精算 (28)'!$M$32</f>
        <v>0</v>
      </c>
      <c r="V237" s="441" t="s">
        <v>24</v>
      </c>
      <c r="W237" s="441">
        <f>'事業精算 (28)'!$O$32</f>
        <v>0</v>
      </c>
      <c r="X237" s="502"/>
      <c r="Y237" s="441"/>
      <c r="Z237" s="520">
        <f>'事業精算 (28)'!$M$36</f>
        <v>0</v>
      </c>
      <c r="AA237" s="441" t="s">
        <v>24</v>
      </c>
      <c r="AB237" s="441">
        <f>'事業精算 (28)'!$O$36</f>
        <v>0</v>
      </c>
      <c r="AC237" s="441" t="s">
        <v>24</v>
      </c>
      <c r="AD237" s="519">
        <f>'事業精算 (28)'!$Q$36</f>
        <v>0</v>
      </c>
      <c r="AE237" s="506" t="s">
        <v>15</v>
      </c>
      <c r="AF237" s="441" t="s">
        <v>28</v>
      </c>
      <c r="AG237" s="507">
        <f>'事業精算 (28)'!$J$41</f>
        <v>0</v>
      </c>
      <c r="AH237" s="506" t="s">
        <v>15</v>
      </c>
      <c r="AI237" s="441" t="s">
        <v>193</v>
      </c>
      <c r="AJ237" s="508">
        <f>'事業精算 (28)'!$J$48</f>
        <v>0</v>
      </c>
      <c r="AK237" s="506"/>
      <c r="AL237" s="441"/>
      <c r="AM237" s="509"/>
      <c r="AN237" s="510"/>
      <c r="AO237" s="502"/>
      <c r="AP237" s="509"/>
      <c r="AQ237" s="510"/>
      <c r="AR237" s="441"/>
      <c r="AS237" s="508"/>
      <c r="AT237" s="502"/>
      <c r="AU237" s="511"/>
      <c r="AV237" s="512"/>
      <c r="AW237" s="556"/>
      <c r="AX237" s="556"/>
      <c r="AY237" s="556"/>
      <c r="AZ237" s="556"/>
      <c r="BA237" s="556"/>
      <c r="BB237" s="556"/>
      <c r="BD237" s="556"/>
      <c r="BE237" s="556"/>
      <c r="BF237" s="556"/>
    </row>
    <row r="238" spans="1:58" s="553" customFormat="1" ht="21" customHeight="1" hidden="1">
      <c r="A238" s="797"/>
      <c r="B238" s="806">
        <f>'事業精算 (28)'!$C$11</f>
        <v>0</v>
      </c>
      <c r="C238" s="807"/>
      <c r="D238" s="807"/>
      <c r="E238" s="808"/>
      <c r="F238" s="521" t="s">
        <v>84</v>
      </c>
      <c r="G238" s="502">
        <f>'事業精算 (28)'!$F$9</f>
        <v>0</v>
      </c>
      <c r="H238" s="522" t="s">
        <v>13</v>
      </c>
      <c r="I238" s="193"/>
      <c r="J238" s="523" t="s">
        <v>20</v>
      </c>
      <c r="K238" s="524">
        <f>'事業精算 (28)'!$K$19</f>
        <v>0</v>
      </c>
      <c r="L238" s="441" t="s">
        <v>21</v>
      </c>
      <c r="M238" s="441">
        <f>'事業精算 (28)'!$M$19</f>
        <v>0</v>
      </c>
      <c r="N238" s="525" t="s">
        <v>22</v>
      </c>
      <c r="O238" s="193"/>
      <c r="P238" s="518">
        <f>'事業精算 (28)'!$M$29</f>
        <v>0</v>
      </c>
      <c r="Q238" s="441" t="s">
        <v>24</v>
      </c>
      <c r="R238" s="441">
        <f>'事業精算 (28)'!$O$29</f>
        <v>0</v>
      </c>
      <c r="S238" s="441" t="s">
        <v>24</v>
      </c>
      <c r="T238" s="519">
        <f>'事業精算 (28)'!$Q$29</f>
        <v>0</v>
      </c>
      <c r="U238" s="520">
        <f>'事業精算 (28)'!$M$33</f>
        <v>0</v>
      </c>
      <c r="V238" s="441" t="s">
        <v>24</v>
      </c>
      <c r="W238" s="441">
        <f>'事業精算 (28)'!$O$33</f>
        <v>0</v>
      </c>
      <c r="X238" s="502"/>
      <c r="Y238" s="441"/>
      <c r="Z238" s="520">
        <f>'事業精算 (28)'!$M$37</f>
        <v>0</v>
      </c>
      <c r="AA238" s="441" t="s">
        <v>24</v>
      </c>
      <c r="AB238" s="441">
        <f>'事業精算 (28)'!$O$37</f>
        <v>0</v>
      </c>
      <c r="AC238" s="441" t="s">
        <v>24</v>
      </c>
      <c r="AD238" s="519">
        <f>'事業精算 (28)'!$Q$37</f>
        <v>0</v>
      </c>
      <c r="AE238" s="506" t="s">
        <v>16</v>
      </c>
      <c r="AF238" s="441" t="s">
        <v>104</v>
      </c>
      <c r="AG238" s="507">
        <f>'事業精算 (28)'!$J$42</f>
        <v>0</v>
      </c>
      <c r="AH238" s="506" t="s">
        <v>17</v>
      </c>
      <c r="AI238" s="441" t="s">
        <v>394</v>
      </c>
      <c r="AJ238" s="509">
        <f>'事業精算 (28)'!$J$49</f>
        <v>0</v>
      </c>
      <c r="AK238" s="506"/>
      <c r="AL238" s="441"/>
      <c r="AM238" s="509"/>
      <c r="AN238" s="510"/>
      <c r="AO238" s="502"/>
      <c r="AP238" s="509"/>
      <c r="AQ238" s="510"/>
      <c r="AR238" s="502"/>
      <c r="AS238" s="509"/>
      <c r="AT238" s="502"/>
      <c r="AU238" s="511"/>
      <c r="AV238" s="512"/>
      <c r="AW238" s="556"/>
      <c r="AX238" s="556"/>
      <c r="AY238" s="556"/>
      <c r="AZ238" s="556"/>
      <c r="BA238" s="556"/>
      <c r="BB238" s="556"/>
      <c r="BD238" s="556"/>
      <c r="BE238" s="556"/>
      <c r="BF238" s="556"/>
    </row>
    <row r="239" spans="1:58" s="553" customFormat="1" ht="21" customHeight="1" hidden="1">
      <c r="A239" s="797"/>
      <c r="B239" s="806"/>
      <c r="C239" s="807"/>
      <c r="D239" s="807"/>
      <c r="E239" s="808"/>
      <c r="F239" s="521" t="s">
        <v>85</v>
      </c>
      <c r="G239" s="502">
        <f>'事業精算 (28)'!$I$9</f>
        <v>0</v>
      </c>
      <c r="H239" s="522" t="s">
        <v>13</v>
      </c>
      <c r="I239" s="193"/>
      <c r="J239" s="523" t="s">
        <v>20</v>
      </c>
      <c r="K239" s="524">
        <f>'事業精算 (28)'!$K$20</f>
        <v>0</v>
      </c>
      <c r="L239" s="441" t="s">
        <v>21</v>
      </c>
      <c r="M239" s="441">
        <f>'事業精算 (28)'!$M$20</f>
        <v>0</v>
      </c>
      <c r="N239" s="525" t="s">
        <v>22</v>
      </c>
      <c r="O239" s="193"/>
      <c r="P239" s="518">
        <f>'事業精算 (28)'!$M$30</f>
        <v>0</v>
      </c>
      <c r="Q239" s="441" t="s">
        <v>24</v>
      </c>
      <c r="R239" s="441">
        <f>'事業精算 (28)'!$O$30</f>
        <v>0</v>
      </c>
      <c r="S239" s="441" t="s">
        <v>24</v>
      </c>
      <c r="T239" s="519">
        <f>'事業精算 (28)'!$Q$30</f>
        <v>0</v>
      </c>
      <c r="U239" s="520">
        <f>'事業精算 (28)'!$M$34</f>
        <v>0</v>
      </c>
      <c r="V239" s="441" t="s">
        <v>24</v>
      </c>
      <c r="W239" s="441">
        <f>'事業精算 (28)'!$O$34</f>
        <v>0</v>
      </c>
      <c r="X239" s="502"/>
      <c r="Y239" s="441"/>
      <c r="Z239" s="520">
        <f>'事業精算 (28)'!$M$38</f>
        <v>0</v>
      </c>
      <c r="AA239" s="441" t="s">
        <v>24</v>
      </c>
      <c r="AB239" s="441">
        <f>'事業精算 (28)'!$O$38</f>
        <v>0</v>
      </c>
      <c r="AC239" s="441" t="s">
        <v>24</v>
      </c>
      <c r="AD239" s="519">
        <f>'事業精算 (28)'!$Q$38</f>
        <v>0</v>
      </c>
      <c r="AE239" s="506" t="s">
        <v>18</v>
      </c>
      <c r="AF239" s="441" t="s">
        <v>72</v>
      </c>
      <c r="AG239" s="507">
        <f>'事業精算 (28)'!$J$43</f>
        <v>0</v>
      </c>
      <c r="AH239" s="506"/>
      <c r="AI239" s="441"/>
      <c r="AJ239" s="509"/>
      <c r="AK239" s="506"/>
      <c r="AL239" s="441"/>
      <c r="AM239" s="509"/>
      <c r="AN239" s="510"/>
      <c r="AO239" s="502"/>
      <c r="AP239" s="509"/>
      <c r="AQ239" s="510"/>
      <c r="AR239" s="502"/>
      <c r="AS239" s="509"/>
      <c r="AT239" s="502"/>
      <c r="AU239" s="511"/>
      <c r="AV239" s="512"/>
      <c r="AW239" s="556"/>
      <c r="AX239" s="556"/>
      <c r="AY239" s="556"/>
      <c r="AZ239" s="556"/>
      <c r="BA239" s="556"/>
      <c r="BB239" s="556"/>
      <c r="BD239" s="556"/>
      <c r="BE239" s="556"/>
      <c r="BF239" s="556"/>
    </row>
    <row r="240" spans="1:58" s="553" customFormat="1" ht="21" customHeight="1" hidden="1">
      <c r="A240" s="797"/>
      <c r="B240" s="809" t="s">
        <v>39</v>
      </c>
      <c r="C240" s="810"/>
      <c r="D240" s="810"/>
      <c r="E240" s="811"/>
      <c r="F240" s="510"/>
      <c r="G240" s="502"/>
      <c r="H240" s="516"/>
      <c r="I240" s="193"/>
      <c r="J240" s="499" t="s">
        <v>17</v>
      </c>
      <c r="K240" s="517" t="s">
        <v>198</v>
      </c>
      <c r="L240" s="828">
        <f>'事業精算 (28)'!$G$18</f>
        <v>0</v>
      </c>
      <c r="M240" s="828"/>
      <c r="N240" s="829"/>
      <c r="O240" s="193"/>
      <c r="P240" s="518">
        <f>'事業精算 (28)'!$M$31</f>
        <v>0</v>
      </c>
      <c r="Q240" s="441" t="s">
        <v>416</v>
      </c>
      <c r="R240" s="441">
        <f>'事業精算 (28)'!$O$31</f>
        <v>0</v>
      </c>
      <c r="S240" s="724" t="s">
        <v>415</v>
      </c>
      <c r="T240" s="725"/>
      <c r="U240" s="520">
        <f>'事業精算 (28)'!$M$35</f>
        <v>0</v>
      </c>
      <c r="V240" s="441" t="s">
        <v>416</v>
      </c>
      <c r="W240" s="441">
        <f>'事業精算 (28)'!$O$35</f>
        <v>0</v>
      </c>
      <c r="X240" s="726" t="s">
        <v>415</v>
      </c>
      <c r="Y240" s="727"/>
      <c r="Z240" s="520">
        <f>'事業精算 (28)'!$M$39</f>
        <v>0</v>
      </c>
      <c r="AA240" s="441" t="s">
        <v>416</v>
      </c>
      <c r="AB240" s="441">
        <f>'事業精算 (28)'!$O$39</f>
        <v>0</v>
      </c>
      <c r="AC240" s="724" t="s">
        <v>415</v>
      </c>
      <c r="AD240" s="725"/>
      <c r="AE240" s="506" t="s">
        <v>27</v>
      </c>
      <c r="AF240" s="441" t="s">
        <v>74</v>
      </c>
      <c r="AG240" s="507">
        <f>'事業精算 (28)'!$J$44</f>
        <v>0</v>
      </c>
      <c r="AH240" s="506"/>
      <c r="AI240" s="441"/>
      <c r="AJ240" s="509"/>
      <c r="AK240" s="506"/>
      <c r="AL240" s="441"/>
      <c r="AM240" s="509"/>
      <c r="AN240" s="510"/>
      <c r="AO240" s="502"/>
      <c r="AP240" s="509"/>
      <c r="AQ240" s="510"/>
      <c r="AR240" s="502"/>
      <c r="AS240" s="509"/>
      <c r="AT240" s="502"/>
      <c r="AU240" s="511"/>
      <c r="AV240" s="512"/>
      <c r="AW240" s="556"/>
      <c r="AX240" s="556"/>
      <c r="AY240" s="556"/>
      <c r="AZ240" s="556"/>
      <c r="BA240" s="556"/>
      <c r="BB240" s="556"/>
      <c r="BD240" s="556"/>
      <c r="BE240" s="556"/>
      <c r="BF240" s="556"/>
    </row>
    <row r="241" spans="1:58" s="553" customFormat="1" ht="21" customHeight="1" hidden="1">
      <c r="A241" s="797"/>
      <c r="B241" s="834">
        <f>'事業精算 (28)'!$C$12</f>
        <v>0</v>
      </c>
      <c r="C241" s="835"/>
      <c r="D241" s="835"/>
      <c r="E241" s="836"/>
      <c r="F241" s="510"/>
      <c r="G241" s="502"/>
      <c r="H241" s="516"/>
      <c r="I241" s="193"/>
      <c r="J241" s="499" t="s">
        <v>19</v>
      </c>
      <c r="K241" s="500" t="s">
        <v>200</v>
      </c>
      <c r="L241" s="830">
        <f>'事業精算 (28)'!$G$21</f>
        <v>0</v>
      </c>
      <c r="M241" s="830"/>
      <c r="N241" s="831"/>
      <c r="O241" s="193"/>
      <c r="P241" s="526"/>
      <c r="Q241" s="441"/>
      <c r="R241" s="502"/>
      <c r="S241" s="441"/>
      <c r="T241" s="509"/>
      <c r="U241" s="510"/>
      <c r="V241" s="441"/>
      <c r="W241" s="502"/>
      <c r="X241" s="502"/>
      <c r="Y241" s="502"/>
      <c r="Z241" s="510"/>
      <c r="AA241" s="441"/>
      <c r="AB241" s="502"/>
      <c r="AC241" s="441"/>
      <c r="AD241" s="509"/>
      <c r="AE241" s="506" t="s">
        <v>31</v>
      </c>
      <c r="AF241" s="527" t="s">
        <v>30</v>
      </c>
      <c r="AG241" s="507">
        <f>'事業精算 (28)'!$J$45</f>
        <v>0</v>
      </c>
      <c r="AH241" s="506"/>
      <c r="AI241" s="441"/>
      <c r="AJ241" s="509"/>
      <c r="AK241" s="506"/>
      <c r="AL241" s="500"/>
      <c r="AM241" s="528"/>
      <c r="AN241" s="529"/>
      <c r="AO241" s="530"/>
      <c r="AP241" s="528"/>
      <c r="AQ241" s="529"/>
      <c r="AR241" s="530"/>
      <c r="AS241" s="528"/>
      <c r="AT241" s="530"/>
      <c r="AU241" s="511"/>
      <c r="AV241" s="512"/>
      <c r="AW241" s="556"/>
      <c r="AX241" s="556"/>
      <c r="AY241" s="556"/>
      <c r="AZ241" s="556"/>
      <c r="BA241" s="556"/>
      <c r="BB241" s="556"/>
      <c r="BD241" s="556"/>
      <c r="BE241" s="556"/>
      <c r="BF241" s="556"/>
    </row>
    <row r="242" spans="1:58" s="553" customFormat="1" ht="21" customHeight="1" hidden="1" thickBot="1">
      <c r="A242" s="798"/>
      <c r="B242" s="837"/>
      <c r="C242" s="838"/>
      <c r="D242" s="838"/>
      <c r="E242" s="839"/>
      <c r="F242" s="531"/>
      <c r="G242" s="532"/>
      <c r="H242" s="533"/>
      <c r="I242" s="193"/>
      <c r="J242" s="499" t="s">
        <v>27</v>
      </c>
      <c r="K242" s="441" t="s">
        <v>201</v>
      </c>
      <c r="L242" s="832">
        <f>'事業精算 (28)'!$G$22</f>
        <v>0</v>
      </c>
      <c r="M242" s="832"/>
      <c r="N242" s="833"/>
      <c r="O242" s="193"/>
      <c r="P242" s="534"/>
      <c r="Q242" s="535"/>
      <c r="R242" s="532"/>
      <c r="S242" s="535"/>
      <c r="T242" s="536"/>
      <c r="U242" s="531"/>
      <c r="V242" s="535"/>
      <c r="W242" s="532"/>
      <c r="X242" s="532"/>
      <c r="Y242" s="532"/>
      <c r="Z242" s="531"/>
      <c r="AA242" s="535"/>
      <c r="AB242" s="532"/>
      <c r="AC242" s="535"/>
      <c r="AD242" s="536"/>
      <c r="AE242" s="537" t="s">
        <v>70</v>
      </c>
      <c r="AF242" s="535" t="s">
        <v>73</v>
      </c>
      <c r="AG242" s="538">
        <f>'事業精算 (28)'!$J$46</f>
        <v>0</v>
      </c>
      <c r="AH242" s="537"/>
      <c r="AI242" s="535"/>
      <c r="AJ242" s="536"/>
      <c r="AK242" s="537"/>
      <c r="AL242" s="535"/>
      <c r="AM242" s="536"/>
      <c r="AN242" s="531"/>
      <c r="AO242" s="532"/>
      <c r="AP242" s="536"/>
      <c r="AQ242" s="531"/>
      <c r="AR242" s="532"/>
      <c r="AS242" s="536"/>
      <c r="AT242" s="532"/>
      <c r="AU242" s="539"/>
      <c r="AV242" s="540"/>
      <c r="AW242" s="556"/>
      <c r="AX242" s="556"/>
      <c r="AY242" s="556"/>
      <c r="AZ242" s="556"/>
      <c r="BA242" s="556"/>
      <c r="BB242" s="556"/>
      <c r="BD242" s="556"/>
      <c r="BE242" s="556"/>
      <c r="BF242" s="556"/>
    </row>
    <row r="243" spans="1:58" s="553" customFormat="1" ht="21" customHeight="1" hidden="1">
      <c r="A243" s="546" t="s">
        <v>7</v>
      </c>
      <c r="B243" s="547">
        <f>SUM(B236,B228,B220,B212)</f>
        <v>0</v>
      </c>
      <c r="C243" s="548" t="s">
        <v>135</v>
      </c>
      <c r="D243" s="548">
        <f>SUM(D236,D228,D212,D220)</f>
        <v>0</v>
      </c>
      <c r="E243" s="549" t="s">
        <v>136</v>
      </c>
      <c r="F243" s="550">
        <f>F211+F219+F227+F235</f>
        <v>0</v>
      </c>
      <c r="G243" s="551">
        <f>G211+G219+G227+G235</f>
        <v>0</v>
      </c>
      <c r="H243" s="552">
        <f>H211+H219+H227+H235</f>
        <v>0</v>
      </c>
      <c r="J243" s="843">
        <f>K211+K219+K227+K235</f>
        <v>0</v>
      </c>
      <c r="K243" s="844"/>
      <c r="L243" s="844"/>
      <c r="M243" s="844"/>
      <c r="N243" s="845"/>
      <c r="P243" s="741">
        <f>P211+P219+P227+P235</f>
        <v>0</v>
      </c>
      <c r="Q243" s="735"/>
      <c r="R243" s="735"/>
      <c r="S243" s="735"/>
      <c r="T243" s="736"/>
      <c r="U243" s="731">
        <f>U211+U219+U227+U235</f>
        <v>0</v>
      </c>
      <c r="V243" s="732"/>
      <c r="W243" s="732"/>
      <c r="X243" s="732"/>
      <c r="Y243" s="733"/>
      <c r="Z243" s="734">
        <f>Z211+Z219+Z227+Z235</f>
        <v>0</v>
      </c>
      <c r="AA243" s="735"/>
      <c r="AB243" s="735"/>
      <c r="AC243" s="735"/>
      <c r="AD243" s="736"/>
      <c r="AE243" s="734">
        <f>AE211+AE219+AE227+AE235</f>
        <v>0</v>
      </c>
      <c r="AF243" s="735"/>
      <c r="AG243" s="736"/>
      <c r="AH243" s="734">
        <f>AH211+AH219+AH227+AH235</f>
        <v>0</v>
      </c>
      <c r="AI243" s="735"/>
      <c r="AJ243" s="736"/>
      <c r="AK243" s="734">
        <f>AK211+AK219+AK227+AK235</f>
        <v>0</v>
      </c>
      <c r="AL243" s="735"/>
      <c r="AM243" s="736"/>
      <c r="AN243" s="734">
        <f>AN211+AN219+AN227+AN235</f>
        <v>0</v>
      </c>
      <c r="AO243" s="735"/>
      <c r="AP243" s="736"/>
      <c r="AQ243" s="734">
        <f>AQ211+AQ219+AQ227+AQ235</f>
        <v>0</v>
      </c>
      <c r="AR243" s="735"/>
      <c r="AS243" s="736"/>
      <c r="AT243" s="551">
        <f>AT211+AT219+AT227+AT235</f>
        <v>0</v>
      </c>
      <c r="AU243" s="554">
        <f>AU211+AU219+AU227+AU235</f>
        <v>0</v>
      </c>
      <c r="AV243" s="555">
        <f>AV211+AV219+AV227+AV235</f>
        <v>0</v>
      </c>
      <c r="AW243" s="556"/>
      <c r="AX243" s="556"/>
      <c r="AY243" s="556"/>
      <c r="AZ243" s="556"/>
      <c r="BA243" s="556"/>
      <c r="BB243" s="556"/>
      <c r="BD243" s="556"/>
      <c r="BE243" s="556"/>
      <c r="BF243" s="556"/>
    </row>
    <row r="244" spans="1:58" s="553" customFormat="1" ht="21" customHeight="1" hidden="1" thickBot="1">
      <c r="A244" s="559" t="s">
        <v>48</v>
      </c>
      <c r="B244" s="560">
        <f>B243+B210</f>
        <v>0</v>
      </c>
      <c r="C244" s="561" t="s">
        <v>135</v>
      </c>
      <c r="D244" s="561">
        <f>D243+D210</f>
        <v>0</v>
      </c>
      <c r="E244" s="562" t="s">
        <v>136</v>
      </c>
      <c r="F244" s="563">
        <f>F210+F243</f>
        <v>0</v>
      </c>
      <c r="G244" s="564">
        <f>G210+G243</f>
        <v>0</v>
      </c>
      <c r="H244" s="565">
        <f>H210+H243</f>
        <v>0</v>
      </c>
      <c r="J244" s="812">
        <f>J210+J243</f>
        <v>0</v>
      </c>
      <c r="K244" s="813">
        <f>K210+K243</f>
        <v>0</v>
      </c>
      <c r="L244" s="813">
        <f>L210+L243</f>
        <v>0</v>
      </c>
      <c r="M244" s="813">
        <f>M210+M243</f>
        <v>0</v>
      </c>
      <c r="N244" s="814">
        <f>N210+N243</f>
        <v>0</v>
      </c>
      <c r="P244" s="815">
        <f aca="true" t="shared" si="12" ref="P244:U244">P210+P243</f>
        <v>0</v>
      </c>
      <c r="Q244" s="816">
        <f t="shared" si="12"/>
        <v>0</v>
      </c>
      <c r="R244" s="816">
        <f t="shared" si="12"/>
        <v>0</v>
      </c>
      <c r="S244" s="816">
        <f t="shared" si="12"/>
        <v>0</v>
      </c>
      <c r="T244" s="817">
        <f t="shared" si="12"/>
        <v>0</v>
      </c>
      <c r="U244" s="819">
        <f t="shared" si="12"/>
        <v>0</v>
      </c>
      <c r="V244" s="820"/>
      <c r="W244" s="820"/>
      <c r="X244" s="820"/>
      <c r="Y244" s="821"/>
      <c r="Z244" s="818">
        <f aca="true" t="shared" si="13" ref="Z244:AS244">Z210+Z243</f>
        <v>0</v>
      </c>
      <c r="AA244" s="816">
        <f t="shared" si="13"/>
        <v>0</v>
      </c>
      <c r="AB244" s="816">
        <f t="shared" si="13"/>
        <v>0</v>
      </c>
      <c r="AC244" s="816">
        <f t="shared" si="13"/>
        <v>0</v>
      </c>
      <c r="AD244" s="817">
        <f t="shared" si="13"/>
        <v>0</v>
      </c>
      <c r="AE244" s="818">
        <f t="shared" si="13"/>
        <v>0</v>
      </c>
      <c r="AF244" s="816">
        <f t="shared" si="13"/>
        <v>0</v>
      </c>
      <c r="AG244" s="817">
        <f t="shared" si="13"/>
        <v>0</v>
      </c>
      <c r="AH244" s="818">
        <f t="shared" si="13"/>
        <v>0</v>
      </c>
      <c r="AI244" s="816">
        <f t="shared" si="13"/>
        <v>0</v>
      </c>
      <c r="AJ244" s="817">
        <f t="shared" si="13"/>
        <v>0</v>
      </c>
      <c r="AK244" s="818">
        <f t="shared" si="13"/>
        <v>0</v>
      </c>
      <c r="AL244" s="816">
        <f t="shared" si="13"/>
        <v>0</v>
      </c>
      <c r="AM244" s="817">
        <f t="shared" si="13"/>
        <v>0</v>
      </c>
      <c r="AN244" s="818">
        <f t="shared" si="13"/>
        <v>0</v>
      </c>
      <c r="AO244" s="816">
        <f t="shared" si="13"/>
        <v>0</v>
      </c>
      <c r="AP244" s="817">
        <f t="shared" si="13"/>
        <v>0</v>
      </c>
      <c r="AQ244" s="818">
        <f t="shared" si="13"/>
        <v>0</v>
      </c>
      <c r="AR244" s="816">
        <f t="shared" si="13"/>
        <v>0</v>
      </c>
      <c r="AS244" s="817">
        <f t="shared" si="13"/>
        <v>0</v>
      </c>
      <c r="AT244" s="566">
        <f>AT210+AT243</f>
        <v>0</v>
      </c>
      <c r="AU244" s="567">
        <f>AU210+AU243</f>
        <v>0</v>
      </c>
      <c r="AV244" s="568">
        <f>AV210+AV243</f>
        <v>0</v>
      </c>
      <c r="AW244" s="556"/>
      <c r="AX244" s="556"/>
      <c r="AY244" s="556"/>
      <c r="AZ244" s="556"/>
      <c r="BA244" s="556"/>
      <c r="BB244" s="556"/>
      <c r="BD244" s="556"/>
      <c r="BE244" s="556"/>
      <c r="BF244" s="556"/>
    </row>
    <row r="245" spans="1:58" s="553" customFormat="1" ht="21" customHeight="1" hidden="1">
      <c r="A245" s="578">
        <v>29</v>
      </c>
      <c r="B245" s="840">
        <f>'事業精算 (29)'!$C$6</f>
        <v>0</v>
      </c>
      <c r="C245" s="841"/>
      <c r="D245" s="841"/>
      <c r="E245" s="842"/>
      <c r="F245" s="483">
        <f>'事業精算 (29)'!$F$8</f>
        <v>0</v>
      </c>
      <c r="G245" s="484">
        <f>SUM(G248:G249)</f>
        <v>0</v>
      </c>
      <c r="H245" s="485">
        <f>SUM(F245:G245)</f>
        <v>0</v>
      </c>
      <c r="I245" s="193"/>
      <c r="J245" s="486"/>
      <c r="K245" s="822">
        <f>L246+L247+L250+L251+L252</f>
        <v>0</v>
      </c>
      <c r="L245" s="822"/>
      <c r="M245" s="822"/>
      <c r="N245" s="823"/>
      <c r="O245" s="193"/>
      <c r="P245" s="737">
        <f>'事業精算 (29)'!$E$28</f>
        <v>0</v>
      </c>
      <c r="Q245" s="729"/>
      <c r="R245" s="729"/>
      <c r="S245" s="729"/>
      <c r="T245" s="730"/>
      <c r="U245" s="738">
        <f>'事業精算 (29)'!$H$35</f>
        <v>0</v>
      </c>
      <c r="V245" s="739"/>
      <c r="W245" s="739"/>
      <c r="X245" s="739"/>
      <c r="Y245" s="740"/>
      <c r="Z245" s="728">
        <f>'事業精算 (29)'!$H$39</f>
        <v>0</v>
      </c>
      <c r="AA245" s="729"/>
      <c r="AB245" s="729"/>
      <c r="AC245" s="729"/>
      <c r="AD245" s="730"/>
      <c r="AE245" s="728">
        <f>SUM(AG246:AG252)</f>
        <v>0</v>
      </c>
      <c r="AF245" s="729"/>
      <c r="AG245" s="730"/>
      <c r="AH245" s="728">
        <f>SUM(AJ246:AJ248)</f>
        <v>0</v>
      </c>
      <c r="AI245" s="729"/>
      <c r="AJ245" s="730"/>
      <c r="AK245" s="728">
        <f>'事業精算 (29)'!$E$50</f>
        <v>0</v>
      </c>
      <c r="AL245" s="729"/>
      <c r="AM245" s="730"/>
      <c r="AN245" s="888">
        <f>'事業精算 (29)'!$E$51</f>
        <v>0</v>
      </c>
      <c r="AO245" s="889"/>
      <c r="AP245" s="890"/>
      <c r="AQ245" s="738">
        <f>SUM(AS246:AS247)</f>
        <v>0</v>
      </c>
      <c r="AR245" s="739"/>
      <c r="AS245" s="740"/>
      <c r="AT245" s="487">
        <f>'事業精算 (29)'!$E$54</f>
        <v>0</v>
      </c>
      <c r="AU245" s="488">
        <f>SUM(P245:AT245)</f>
        <v>0</v>
      </c>
      <c r="AV245" s="489">
        <f>K245-AU245</f>
        <v>0</v>
      </c>
      <c r="AW245" s="556"/>
      <c r="AX245">
        <f>IF(A246=0,0,1)</f>
        <v>0</v>
      </c>
      <c r="AY245" s="556"/>
      <c r="AZ245" s="556"/>
      <c r="BA245" s="556"/>
      <c r="BB245" s="556"/>
      <c r="BD245" s="556"/>
      <c r="BE245" s="556"/>
      <c r="BF245" s="556"/>
    </row>
    <row r="246" spans="1:58" s="553" customFormat="1" ht="21" customHeight="1" hidden="1">
      <c r="A246" s="797">
        <f>'事業精算 (29)'!$C$13</f>
        <v>0</v>
      </c>
      <c r="B246" s="493">
        <f>'事業精算 (29)'!$J$6</f>
        <v>0</v>
      </c>
      <c r="C246" s="494" t="s">
        <v>105</v>
      </c>
      <c r="D246" s="494">
        <f>'事業精算 (29)'!$L$6</f>
        <v>0</v>
      </c>
      <c r="E246" s="495" t="s">
        <v>26</v>
      </c>
      <c r="F246" s="496" t="s">
        <v>13</v>
      </c>
      <c r="G246" s="497" t="s">
        <v>13</v>
      </c>
      <c r="H246" s="498" t="s">
        <v>13</v>
      </c>
      <c r="I246" s="193"/>
      <c r="J246" s="499" t="s">
        <v>14</v>
      </c>
      <c r="K246" s="500" t="s">
        <v>196</v>
      </c>
      <c r="L246" s="824">
        <f>'事業精算 (29)'!$G$17</f>
        <v>0</v>
      </c>
      <c r="M246" s="824"/>
      <c r="N246" s="825"/>
      <c r="O246" s="193"/>
      <c r="P246" s="501" t="s">
        <v>25</v>
      </c>
      <c r="Q246" s="502"/>
      <c r="R246" s="503" t="s">
        <v>13</v>
      </c>
      <c r="S246" s="502"/>
      <c r="T246" s="504" t="s">
        <v>26</v>
      </c>
      <c r="U246" s="505" t="s">
        <v>25</v>
      </c>
      <c r="V246" s="502"/>
      <c r="W246" s="503" t="s">
        <v>13</v>
      </c>
      <c r="X246" s="503"/>
      <c r="Y246" s="503"/>
      <c r="Z246" s="505" t="s">
        <v>25</v>
      </c>
      <c r="AA246" s="502"/>
      <c r="AB246" s="503" t="s">
        <v>13</v>
      </c>
      <c r="AC246" s="502"/>
      <c r="AD246" s="504" t="s">
        <v>26</v>
      </c>
      <c r="AE246" s="506" t="s">
        <v>14</v>
      </c>
      <c r="AF246" s="441" t="s">
        <v>29</v>
      </c>
      <c r="AG246" s="507">
        <f>'事業精算 (29)'!$J$40</f>
        <v>0</v>
      </c>
      <c r="AH246" s="506" t="s">
        <v>14</v>
      </c>
      <c r="AI246" s="441" t="s">
        <v>189</v>
      </c>
      <c r="AJ246" s="508">
        <f>'事業精算 (29)'!$J$47</f>
        <v>0</v>
      </c>
      <c r="AK246" s="506"/>
      <c r="AL246" s="441"/>
      <c r="AM246" s="509"/>
      <c r="AN246" s="510"/>
      <c r="AO246" s="502"/>
      <c r="AP246" s="509"/>
      <c r="AQ246" s="510" t="s">
        <v>14</v>
      </c>
      <c r="AR246" s="441" t="s">
        <v>195</v>
      </c>
      <c r="AS246" s="508">
        <f>'事業精算 (29)'!$J$52</f>
        <v>0</v>
      </c>
      <c r="AT246" s="502"/>
      <c r="AU246" s="511"/>
      <c r="AV246" s="512"/>
      <c r="AW246" s="556"/>
      <c r="AX246" s="556"/>
      <c r="AY246" s="556"/>
      <c r="AZ246" s="556"/>
      <c r="BA246" s="556"/>
      <c r="BB246" s="556"/>
      <c r="BD246" s="556"/>
      <c r="BE246" s="556"/>
      <c r="BF246" s="556"/>
    </row>
    <row r="247" spans="1:58" s="553" customFormat="1" ht="21" customHeight="1" hidden="1">
      <c r="A247" s="797"/>
      <c r="B247" s="809" t="s">
        <v>41</v>
      </c>
      <c r="C247" s="810"/>
      <c r="D247" s="810"/>
      <c r="E247" s="811"/>
      <c r="F247" s="515" t="s">
        <v>83</v>
      </c>
      <c r="G247" s="502"/>
      <c r="H247" s="516"/>
      <c r="I247" s="193"/>
      <c r="J247" s="499" t="s">
        <v>15</v>
      </c>
      <c r="K247" s="517" t="s">
        <v>199</v>
      </c>
      <c r="L247" s="826">
        <f>'事業精算 (29)'!$G$19</f>
        <v>0</v>
      </c>
      <c r="M247" s="826"/>
      <c r="N247" s="827"/>
      <c r="O247" s="193"/>
      <c r="P247" s="518">
        <f>'事業精算 (29)'!$M$28</f>
        <v>0</v>
      </c>
      <c r="Q247" s="441" t="s">
        <v>24</v>
      </c>
      <c r="R247" s="441">
        <f>'事業精算 (29)'!$O$28</f>
        <v>0</v>
      </c>
      <c r="S247" s="441" t="s">
        <v>24</v>
      </c>
      <c r="T247" s="519">
        <f>'事業精算 (29)'!$Q$28</f>
        <v>0</v>
      </c>
      <c r="U247" s="520">
        <f>'事業精算 (29)'!$M$32</f>
        <v>0</v>
      </c>
      <c r="V247" s="441" t="s">
        <v>24</v>
      </c>
      <c r="W247" s="441">
        <f>'事業精算 (29)'!$O$32</f>
        <v>0</v>
      </c>
      <c r="X247" s="502"/>
      <c r="Y247" s="441"/>
      <c r="Z247" s="520">
        <f>'事業精算 (29)'!$M$36</f>
        <v>0</v>
      </c>
      <c r="AA247" s="441" t="s">
        <v>24</v>
      </c>
      <c r="AB247" s="441">
        <f>'事業精算 (29)'!$O$36</f>
        <v>0</v>
      </c>
      <c r="AC247" s="441" t="s">
        <v>24</v>
      </c>
      <c r="AD247" s="519">
        <f>'事業精算 (29)'!$Q$36</f>
        <v>0</v>
      </c>
      <c r="AE247" s="506" t="s">
        <v>15</v>
      </c>
      <c r="AF247" s="441" t="s">
        <v>28</v>
      </c>
      <c r="AG247" s="507">
        <f>'事業精算 (29)'!$J$41</f>
        <v>0</v>
      </c>
      <c r="AH247" s="506" t="s">
        <v>15</v>
      </c>
      <c r="AI247" s="441" t="s">
        <v>193</v>
      </c>
      <c r="AJ247" s="508">
        <f>'事業精算 (29)'!$J$48</f>
        <v>0</v>
      </c>
      <c r="AK247" s="506"/>
      <c r="AL247" s="441"/>
      <c r="AM247" s="509"/>
      <c r="AN247" s="510"/>
      <c r="AO247" s="502"/>
      <c r="AP247" s="509"/>
      <c r="AQ247" s="510"/>
      <c r="AR247" s="441"/>
      <c r="AS247" s="508"/>
      <c r="AT247" s="502"/>
      <c r="AU247" s="511"/>
      <c r="AV247" s="512"/>
      <c r="AW247" s="556"/>
      <c r="AX247" s="556"/>
      <c r="AY247" s="556"/>
      <c r="AZ247" s="556"/>
      <c r="BA247" s="556"/>
      <c r="BB247" s="556"/>
      <c r="BD247" s="556"/>
      <c r="BE247" s="556"/>
      <c r="BF247" s="556"/>
    </row>
    <row r="248" spans="1:58" s="553" customFormat="1" ht="21" customHeight="1" hidden="1">
      <c r="A248" s="797"/>
      <c r="B248" s="806">
        <f>'事業精算 (29)'!$C$11</f>
        <v>0</v>
      </c>
      <c r="C248" s="807"/>
      <c r="D248" s="807"/>
      <c r="E248" s="808"/>
      <c r="F248" s="521" t="s">
        <v>84</v>
      </c>
      <c r="G248" s="502">
        <f>'事業精算 (29)'!$F$9</f>
        <v>0</v>
      </c>
      <c r="H248" s="522" t="s">
        <v>13</v>
      </c>
      <c r="I248" s="193"/>
      <c r="J248" s="523" t="s">
        <v>20</v>
      </c>
      <c r="K248" s="524">
        <f>'事業精算 (29)'!$K$19</f>
        <v>0</v>
      </c>
      <c r="L248" s="441" t="s">
        <v>21</v>
      </c>
      <c r="M248" s="441">
        <f>'事業精算 (29)'!$M$19</f>
        <v>0</v>
      </c>
      <c r="N248" s="525" t="s">
        <v>22</v>
      </c>
      <c r="O248" s="193"/>
      <c r="P248" s="518">
        <f>'事業精算 (29)'!$M$29</f>
        <v>0</v>
      </c>
      <c r="Q248" s="441" t="s">
        <v>24</v>
      </c>
      <c r="R248" s="441">
        <f>'事業精算 (29)'!$O$29</f>
        <v>0</v>
      </c>
      <c r="S248" s="441" t="s">
        <v>24</v>
      </c>
      <c r="T248" s="519">
        <f>'事業精算 (29)'!$Q$29</f>
        <v>0</v>
      </c>
      <c r="U248" s="520">
        <f>'事業精算 (29)'!$M$33</f>
        <v>0</v>
      </c>
      <c r="V248" s="441" t="s">
        <v>24</v>
      </c>
      <c r="W248" s="441">
        <f>'事業精算 (29)'!$O$33</f>
        <v>0</v>
      </c>
      <c r="X248" s="502"/>
      <c r="Y248" s="441"/>
      <c r="Z248" s="520">
        <f>'事業精算 (29)'!$M$37</f>
        <v>0</v>
      </c>
      <c r="AA248" s="441" t="s">
        <v>24</v>
      </c>
      <c r="AB248" s="441">
        <f>'事業精算 (29)'!$O$37</f>
        <v>0</v>
      </c>
      <c r="AC248" s="441" t="s">
        <v>24</v>
      </c>
      <c r="AD248" s="519">
        <f>'事業精算 (29)'!$Q$37</f>
        <v>0</v>
      </c>
      <c r="AE248" s="506" t="s">
        <v>16</v>
      </c>
      <c r="AF248" s="441" t="s">
        <v>104</v>
      </c>
      <c r="AG248" s="507">
        <f>'事業精算 (29)'!$J$42</f>
        <v>0</v>
      </c>
      <c r="AH248" s="506" t="s">
        <v>17</v>
      </c>
      <c r="AI248" s="441" t="s">
        <v>394</v>
      </c>
      <c r="AJ248" s="509">
        <f>'事業精算 (29)'!$J$49</f>
        <v>0</v>
      </c>
      <c r="AK248" s="506"/>
      <c r="AL248" s="441"/>
      <c r="AM248" s="509"/>
      <c r="AN248" s="510"/>
      <c r="AO248" s="502"/>
      <c r="AP248" s="509"/>
      <c r="AQ248" s="510"/>
      <c r="AR248" s="502"/>
      <c r="AS248" s="509"/>
      <c r="AT248" s="502"/>
      <c r="AU248" s="511"/>
      <c r="AV248" s="512"/>
      <c r="AW248" s="556"/>
      <c r="AX248" s="556"/>
      <c r="AY248" s="556"/>
      <c r="AZ248" s="556"/>
      <c r="BA248" s="556"/>
      <c r="BB248" s="556"/>
      <c r="BD248" s="556"/>
      <c r="BE248" s="556"/>
      <c r="BF248" s="556"/>
    </row>
    <row r="249" spans="1:58" s="553" customFormat="1" ht="21" customHeight="1" hidden="1">
      <c r="A249" s="797"/>
      <c r="B249" s="806"/>
      <c r="C249" s="807"/>
      <c r="D249" s="807"/>
      <c r="E249" s="808"/>
      <c r="F249" s="521" t="s">
        <v>85</v>
      </c>
      <c r="G249" s="502">
        <f>'事業精算 (29)'!$I$9</f>
        <v>0</v>
      </c>
      <c r="H249" s="522" t="s">
        <v>13</v>
      </c>
      <c r="I249" s="193"/>
      <c r="J249" s="523" t="s">
        <v>20</v>
      </c>
      <c r="K249" s="524">
        <f>'事業精算 (29)'!$K$20</f>
        <v>0</v>
      </c>
      <c r="L249" s="441" t="s">
        <v>21</v>
      </c>
      <c r="M249" s="441">
        <f>'事業精算 (29)'!$M$20</f>
        <v>0</v>
      </c>
      <c r="N249" s="525" t="s">
        <v>22</v>
      </c>
      <c r="O249" s="193"/>
      <c r="P249" s="518">
        <f>'事業精算 (29)'!$M$30</f>
        <v>0</v>
      </c>
      <c r="Q249" s="441" t="s">
        <v>24</v>
      </c>
      <c r="R249" s="441">
        <f>'事業精算 (29)'!$O$30</f>
        <v>0</v>
      </c>
      <c r="S249" s="441" t="s">
        <v>24</v>
      </c>
      <c r="T249" s="519">
        <f>'事業精算 (29)'!$Q$30</f>
        <v>0</v>
      </c>
      <c r="U249" s="520">
        <f>'事業精算 (29)'!$M$34</f>
        <v>0</v>
      </c>
      <c r="V249" s="441" t="s">
        <v>24</v>
      </c>
      <c r="W249" s="441">
        <f>'事業精算 (29)'!$O$34</f>
        <v>0</v>
      </c>
      <c r="X249" s="502"/>
      <c r="Y249" s="441"/>
      <c r="Z249" s="520">
        <f>'事業精算 (29)'!$M$38</f>
        <v>0</v>
      </c>
      <c r="AA249" s="441" t="s">
        <v>24</v>
      </c>
      <c r="AB249" s="441">
        <f>'事業精算 (29)'!$O$38</f>
        <v>0</v>
      </c>
      <c r="AC249" s="441" t="s">
        <v>24</v>
      </c>
      <c r="AD249" s="519">
        <f>'事業精算 (29)'!$Q$38</f>
        <v>0</v>
      </c>
      <c r="AE249" s="506" t="s">
        <v>18</v>
      </c>
      <c r="AF249" s="441" t="s">
        <v>72</v>
      </c>
      <c r="AG249" s="507">
        <f>'事業精算 (29)'!$J$43</f>
        <v>0</v>
      </c>
      <c r="AH249" s="506"/>
      <c r="AI249" s="441"/>
      <c r="AJ249" s="509"/>
      <c r="AK249" s="506"/>
      <c r="AL249" s="441"/>
      <c r="AM249" s="509"/>
      <c r="AN249" s="510"/>
      <c r="AO249" s="502"/>
      <c r="AP249" s="509"/>
      <c r="AQ249" s="510"/>
      <c r="AR249" s="502"/>
      <c r="AS249" s="509"/>
      <c r="AT249" s="502"/>
      <c r="AU249" s="511"/>
      <c r="AV249" s="512"/>
      <c r="AW249" s="556"/>
      <c r="AX249" s="556"/>
      <c r="AY249" s="556"/>
      <c r="AZ249" s="556"/>
      <c r="BA249" s="556"/>
      <c r="BB249" s="556"/>
      <c r="BD249" s="556"/>
      <c r="BE249" s="556"/>
      <c r="BF249" s="556"/>
    </row>
    <row r="250" spans="1:58" s="553" customFormat="1" ht="21" customHeight="1" hidden="1">
      <c r="A250" s="797"/>
      <c r="B250" s="809" t="s">
        <v>39</v>
      </c>
      <c r="C250" s="810"/>
      <c r="D250" s="810"/>
      <c r="E250" s="811"/>
      <c r="F250" s="510"/>
      <c r="G250" s="502"/>
      <c r="H250" s="516"/>
      <c r="I250" s="193"/>
      <c r="J250" s="499" t="s">
        <v>17</v>
      </c>
      <c r="K250" s="517" t="s">
        <v>198</v>
      </c>
      <c r="L250" s="828">
        <f>'事業精算 (29)'!$G$18</f>
        <v>0</v>
      </c>
      <c r="M250" s="828"/>
      <c r="N250" s="829"/>
      <c r="O250" s="193"/>
      <c r="P250" s="518">
        <f>'事業精算 (29)'!$M$31</f>
        <v>0</v>
      </c>
      <c r="Q250" s="441" t="s">
        <v>416</v>
      </c>
      <c r="R250" s="441">
        <f>'事業精算 (29)'!$O$31</f>
        <v>0</v>
      </c>
      <c r="S250" s="724" t="s">
        <v>415</v>
      </c>
      <c r="T250" s="725"/>
      <c r="U250" s="520">
        <f>'事業精算 (29)'!$M$35</f>
        <v>0</v>
      </c>
      <c r="V250" s="441" t="s">
        <v>416</v>
      </c>
      <c r="W250" s="441">
        <f>'事業精算 (29)'!$O$35</f>
        <v>0</v>
      </c>
      <c r="X250" s="726" t="s">
        <v>415</v>
      </c>
      <c r="Y250" s="727"/>
      <c r="Z250" s="520">
        <f>'事業精算 (29)'!$M$39</f>
        <v>0</v>
      </c>
      <c r="AA250" s="441" t="s">
        <v>416</v>
      </c>
      <c r="AB250" s="441">
        <f>'事業精算 (29)'!$O$39</f>
        <v>0</v>
      </c>
      <c r="AC250" s="724" t="s">
        <v>415</v>
      </c>
      <c r="AD250" s="725"/>
      <c r="AE250" s="506" t="s">
        <v>27</v>
      </c>
      <c r="AF250" s="441" t="s">
        <v>74</v>
      </c>
      <c r="AG250" s="507">
        <f>'事業精算 (29)'!$J$44</f>
        <v>0</v>
      </c>
      <c r="AH250" s="506"/>
      <c r="AI250" s="441"/>
      <c r="AJ250" s="509"/>
      <c r="AK250" s="506"/>
      <c r="AL250" s="441"/>
      <c r="AM250" s="509"/>
      <c r="AN250" s="510"/>
      <c r="AO250" s="502"/>
      <c r="AP250" s="509"/>
      <c r="AQ250" s="510"/>
      <c r="AR250" s="502"/>
      <c r="AS250" s="509"/>
      <c r="AT250" s="502"/>
      <c r="AU250" s="511"/>
      <c r="AV250" s="512"/>
      <c r="AW250" s="556"/>
      <c r="AX250" s="556"/>
      <c r="AY250" s="556"/>
      <c r="AZ250" s="556"/>
      <c r="BA250" s="556"/>
      <c r="BB250" s="556"/>
      <c r="BD250" s="556"/>
      <c r="BE250" s="556"/>
      <c r="BF250" s="556"/>
    </row>
    <row r="251" spans="1:58" s="553" customFormat="1" ht="21" customHeight="1" hidden="1">
      <c r="A251" s="797"/>
      <c r="B251" s="834">
        <f>'事業精算 (29)'!$C$12</f>
        <v>0</v>
      </c>
      <c r="C251" s="835"/>
      <c r="D251" s="835"/>
      <c r="E251" s="836"/>
      <c r="F251" s="510"/>
      <c r="G251" s="502"/>
      <c r="H251" s="516"/>
      <c r="I251" s="193"/>
      <c r="J251" s="499" t="s">
        <v>19</v>
      </c>
      <c r="K251" s="500" t="s">
        <v>200</v>
      </c>
      <c r="L251" s="830">
        <f>'事業精算 (29)'!$G$21</f>
        <v>0</v>
      </c>
      <c r="M251" s="830"/>
      <c r="N251" s="831"/>
      <c r="O251" s="193"/>
      <c r="P251" s="526"/>
      <c r="Q251" s="441"/>
      <c r="R251" s="502"/>
      <c r="S251" s="441"/>
      <c r="T251" s="509"/>
      <c r="U251" s="510"/>
      <c r="V251" s="441"/>
      <c r="W251" s="502"/>
      <c r="X251" s="502"/>
      <c r="Y251" s="502"/>
      <c r="Z251" s="510"/>
      <c r="AA251" s="441"/>
      <c r="AB251" s="502"/>
      <c r="AC251" s="441"/>
      <c r="AD251" s="509"/>
      <c r="AE251" s="506" t="s">
        <v>31</v>
      </c>
      <c r="AF251" s="527" t="s">
        <v>30</v>
      </c>
      <c r="AG251" s="507">
        <f>'事業精算 (29)'!$J$45</f>
        <v>0</v>
      </c>
      <c r="AH251" s="506"/>
      <c r="AI251" s="441"/>
      <c r="AJ251" s="509"/>
      <c r="AK251" s="506"/>
      <c r="AL251" s="500"/>
      <c r="AM251" s="528"/>
      <c r="AN251" s="529"/>
      <c r="AO251" s="530"/>
      <c r="AP251" s="528"/>
      <c r="AQ251" s="529"/>
      <c r="AR251" s="530"/>
      <c r="AS251" s="528"/>
      <c r="AT251" s="530"/>
      <c r="AU251" s="511"/>
      <c r="AV251" s="512"/>
      <c r="AW251" s="556"/>
      <c r="AX251" s="556"/>
      <c r="AY251" s="556"/>
      <c r="AZ251" s="556"/>
      <c r="BA251" s="556"/>
      <c r="BB251" s="556"/>
      <c r="BD251" s="556"/>
      <c r="BE251" s="556"/>
      <c r="BF251" s="556"/>
    </row>
    <row r="252" spans="1:58" s="553" customFormat="1" ht="21" customHeight="1" hidden="1">
      <c r="A252" s="798"/>
      <c r="B252" s="837"/>
      <c r="C252" s="838"/>
      <c r="D252" s="838"/>
      <c r="E252" s="839"/>
      <c r="F252" s="531"/>
      <c r="G252" s="532"/>
      <c r="H252" s="533"/>
      <c r="I252" s="193"/>
      <c r="J252" s="499" t="s">
        <v>27</v>
      </c>
      <c r="K252" s="441" t="s">
        <v>201</v>
      </c>
      <c r="L252" s="832">
        <f>'事業精算 (29)'!$G$22</f>
        <v>0</v>
      </c>
      <c r="M252" s="832"/>
      <c r="N252" s="833"/>
      <c r="O252" s="193"/>
      <c r="P252" s="534"/>
      <c r="Q252" s="535"/>
      <c r="R252" s="532"/>
      <c r="S252" s="535"/>
      <c r="T252" s="536"/>
      <c r="U252" s="531"/>
      <c r="V252" s="535"/>
      <c r="W252" s="532"/>
      <c r="X252" s="532"/>
      <c r="Y252" s="532"/>
      <c r="Z252" s="531"/>
      <c r="AA252" s="535"/>
      <c r="AB252" s="532"/>
      <c r="AC252" s="535"/>
      <c r="AD252" s="536"/>
      <c r="AE252" s="537" t="s">
        <v>70</v>
      </c>
      <c r="AF252" s="535" t="s">
        <v>73</v>
      </c>
      <c r="AG252" s="538">
        <f>'事業精算 (29)'!$J$46</f>
        <v>0</v>
      </c>
      <c r="AH252" s="537"/>
      <c r="AI252" s="535"/>
      <c r="AJ252" s="536"/>
      <c r="AK252" s="537"/>
      <c r="AL252" s="535"/>
      <c r="AM252" s="536"/>
      <c r="AN252" s="531"/>
      <c r="AO252" s="532"/>
      <c r="AP252" s="536"/>
      <c r="AQ252" s="531"/>
      <c r="AR252" s="532"/>
      <c r="AS252" s="536"/>
      <c r="AT252" s="532"/>
      <c r="AU252" s="539"/>
      <c r="AV252" s="540"/>
      <c r="AW252" s="556"/>
      <c r="AX252" s="556"/>
      <c r="AY252" s="556"/>
      <c r="AZ252" s="556"/>
      <c r="BA252" s="556"/>
      <c r="BB252" s="556"/>
      <c r="BD252" s="556"/>
      <c r="BE252" s="556"/>
      <c r="BF252" s="556"/>
    </row>
    <row r="253" spans="1:58" s="553" customFormat="1" ht="21" customHeight="1" hidden="1">
      <c r="A253" s="578">
        <v>30</v>
      </c>
      <c r="B253" s="840">
        <f>'事業精算 (30)'!$C$6</f>
        <v>0</v>
      </c>
      <c r="C253" s="841"/>
      <c r="D253" s="841"/>
      <c r="E253" s="842"/>
      <c r="F253" s="483">
        <f>'事業精算 (30)'!$F$8</f>
        <v>0</v>
      </c>
      <c r="G253" s="484">
        <f>SUM(G256:G257)</f>
        <v>0</v>
      </c>
      <c r="H253" s="485">
        <f>SUM(F253:G253)</f>
        <v>0</v>
      </c>
      <c r="I253" s="193"/>
      <c r="J253" s="486"/>
      <c r="K253" s="822">
        <f>L254+L255+L258+L259+L260</f>
        <v>0</v>
      </c>
      <c r="L253" s="822"/>
      <c r="M253" s="822"/>
      <c r="N253" s="823"/>
      <c r="O253" s="193"/>
      <c r="P253" s="737">
        <f>'事業精算 (30)'!$E$28</f>
        <v>0</v>
      </c>
      <c r="Q253" s="729"/>
      <c r="R253" s="729"/>
      <c r="S253" s="729"/>
      <c r="T253" s="730"/>
      <c r="U253" s="738">
        <f>'事業精算 (30)'!$H$35</f>
        <v>0</v>
      </c>
      <c r="V253" s="739"/>
      <c r="W253" s="739"/>
      <c r="X253" s="739"/>
      <c r="Y253" s="740"/>
      <c r="Z253" s="728">
        <f>'事業精算 (30)'!$H$39</f>
        <v>0</v>
      </c>
      <c r="AA253" s="729"/>
      <c r="AB253" s="729"/>
      <c r="AC253" s="729"/>
      <c r="AD253" s="730"/>
      <c r="AE253" s="728">
        <f>SUM(AG254:AG260)</f>
        <v>0</v>
      </c>
      <c r="AF253" s="729"/>
      <c r="AG253" s="730"/>
      <c r="AH253" s="728">
        <f>SUM(AJ254:AJ256)</f>
        <v>0</v>
      </c>
      <c r="AI253" s="729"/>
      <c r="AJ253" s="730"/>
      <c r="AK253" s="728">
        <f>'事業精算 (30)'!$E$50</f>
        <v>0</v>
      </c>
      <c r="AL253" s="729"/>
      <c r="AM253" s="730"/>
      <c r="AN253" s="888">
        <f>'事業精算 (30)'!$E$51</f>
        <v>0</v>
      </c>
      <c r="AO253" s="889"/>
      <c r="AP253" s="890"/>
      <c r="AQ253" s="738">
        <f>SUM(AS254:AS255)</f>
        <v>0</v>
      </c>
      <c r="AR253" s="739"/>
      <c r="AS253" s="740"/>
      <c r="AT253" s="487">
        <f>'事業精算 (30)'!$E$54</f>
        <v>0</v>
      </c>
      <c r="AU253" s="488">
        <f>SUM(P253:AT253)</f>
        <v>0</v>
      </c>
      <c r="AV253" s="489">
        <f>K253-AU253</f>
        <v>0</v>
      </c>
      <c r="AW253" s="556"/>
      <c r="AX253">
        <f>IF(A254=0,0,1)</f>
        <v>0</v>
      </c>
      <c r="AY253" s="556"/>
      <c r="AZ253" s="556"/>
      <c r="BA253" s="556"/>
      <c r="BB253" s="556"/>
      <c r="BD253" s="556"/>
      <c r="BE253" s="556"/>
      <c r="BF253" s="556"/>
    </row>
    <row r="254" spans="1:58" s="553" customFormat="1" ht="21" customHeight="1" hidden="1">
      <c r="A254" s="797">
        <f>'事業精算 (30)'!$C$13</f>
        <v>0</v>
      </c>
      <c r="B254" s="493">
        <f>'事業精算 (30)'!$J$6</f>
        <v>0</v>
      </c>
      <c r="C254" s="494" t="s">
        <v>105</v>
      </c>
      <c r="D254" s="494">
        <f>'事業精算 (30)'!$L$6</f>
        <v>0</v>
      </c>
      <c r="E254" s="495" t="s">
        <v>26</v>
      </c>
      <c r="F254" s="496" t="s">
        <v>13</v>
      </c>
      <c r="G254" s="497" t="s">
        <v>13</v>
      </c>
      <c r="H254" s="498" t="s">
        <v>13</v>
      </c>
      <c r="I254" s="193"/>
      <c r="J254" s="499" t="s">
        <v>14</v>
      </c>
      <c r="K254" s="500" t="s">
        <v>196</v>
      </c>
      <c r="L254" s="824">
        <f>'事業精算 (30)'!$G$17</f>
        <v>0</v>
      </c>
      <c r="M254" s="824"/>
      <c r="N254" s="825"/>
      <c r="O254" s="193"/>
      <c r="P254" s="501" t="s">
        <v>25</v>
      </c>
      <c r="Q254" s="502"/>
      <c r="R254" s="503" t="s">
        <v>13</v>
      </c>
      <c r="S254" s="502"/>
      <c r="T254" s="504" t="s">
        <v>26</v>
      </c>
      <c r="U254" s="505" t="s">
        <v>25</v>
      </c>
      <c r="V254" s="502"/>
      <c r="W254" s="503" t="s">
        <v>13</v>
      </c>
      <c r="X254" s="503"/>
      <c r="Y254" s="503"/>
      <c r="Z254" s="505" t="s">
        <v>25</v>
      </c>
      <c r="AA254" s="502"/>
      <c r="AB254" s="503" t="s">
        <v>13</v>
      </c>
      <c r="AC254" s="502"/>
      <c r="AD254" s="504" t="s">
        <v>26</v>
      </c>
      <c r="AE254" s="506" t="s">
        <v>14</v>
      </c>
      <c r="AF254" s="441" t="s">
        <v>29</v>
      </c>
      <c r="AG254" s="507">
        <f>'事業精算 (30)'!$J$40</f>
        <v>0</v>
      </c>
      <c r="AH254" s="506" t="s">
        <v>14</v>
      </c>
      <c r="AI254" s="441" t="s">
        <v>189</v>
      </c>
      <c r="AJ254" s="508">
        <f>'事業精算 (30)'!$J$47</f>
        <v>0</v>
      </c>
      <c r="AK254" s="506"/>
      <c r="AL254" s="441"/>
      <c r="AM254" s="509"/>
      <c r="AN254" s="510"/>
      <c r="AO254" s="502"/>
      <c r="AP254" s="509"/>
      <c r="AQ254" s="510" t="s">
        <v>14</v>
      </c>
      <c r="AR254" s="441" t="s">
        <v>195</v>
      </c>
      <c r="AS254" s="508">
        <f>'事業精算 (30)'!$J$52</f>
        <v>0</v>
      </c>
      <c r="AT254" s="502"/>
      <c r="AU254" s="511"/>
      <c r="AV254" s="512"/>
      <c r="AW254" s="556"/>
      <c r="AX254" s="556"/>
      <c r="AY254" s="556"/>
      <c r="AZ254" s="556"/>
      <c r="BA254" s="556"/>
      <c r="BB254" s="556"/>
      <c r="BD254" s="556"/>
      <c r="BE254" s="556"/>
      <c r="BF254" s="556"/>
    </row>
    <row r="255" spans="1:58" s="553" customFormat="1" ht="21" customHeight="1" hidden="1">
      <c r="A255" s="797"/>
      <c r="B255" s="809" t="s">
        <v>41</v>
      </c>
      <c r="C255" s="810"/>
      <c r="D255" s="810"/>
      <c r="E255" s="811"/>
      <c r="F255" s="515" t="s">
        <v>83</v>
      </c>
      <c r="G255" s="502"/>
      <c r="H255" s="516"/>
      <c r="I255" s="193"/>
      <c r="J255" s="499" t="s">
        <v>15</v>
      </c>
      <c r="K255" s="517" t="s">
        <v>199</v>
      </c>
      <c r="L255" s="826">
        <f>'事業精算 (30)'!$G$19</f>
        <v>0</v>
      </c>
      <c r="M255" s="826"/>
      <c r="N255" s="827"/>
      <c r="O255" s="193"/>
      <c r="P255" s="518">
        <f>'事業精算 (30)'!$M$28</f>
        <v>0</v>
      </c>
      <c r="Q255" s="441" t="s">
        <v>24</v>
      </c>
      <c r="R255" s="441">
        <f>'事業精算 (30)'!$O$28</f>
        <v>0</v>
      </c>
      <c r="S255" s="441" t="s">
        <v>24</v>
      </c>
      <c r="T255" s="519">
        <f>'事業精算 (30)'!$Q$28</f>
        <v>0</v>
      </c>
      <c r="U255" s="520">
        <f>'事業精算 (30)'!$M$32</f>
        <v>0</v>
      </c>
      <c r="V255" s="441" t="s">
        <v>24</v>
      </c>
      <c r="W255" s="441">
        <f>'事業精算 (30)'!$O$32</f>
        <v>0</v>
      </c>
      <c r="X255" s="502"/>
      <c r="Y255" s="441"/>
      <c r="Z255" s="520">
        <f>'事業精算 (30)'!$M$36</f>
        <v>0</v>
      </c>
      <c r="AA255" s="441" t="s">
        <v>24</v>
      </c>
      <c r="AB255" s="441">
        <f>'事業精算 (30)'!$O$36</f>
        <v>0</v>
      </c>
      <c r="AC255" s="441" t="s">
        <v>24</v>
      </c>
      <c r="AD255" s="519">
        <f>'事業精算 (30)'!$Q$36</f>
        <v>0</v>
      </c>
      <c r="AE255" s="506" t="s">
        <v>15</v>
      </c>
      <c r="AF255" s="441" t="s">
        <v>28</v>
      </c>
      <c r="AG255" s="507">
        <f>'事業精算 (30)'!$J$41</f>
        <v>0</v>
      </c>
      <c r="AH255" s="506" t="s">
        <v>15</v>
      </c>
      <c r="AI255" s="441" t="s">
        <v>193</v>
      </c>
      <c r="AJ255" s="508">
        <f>'事業精算 (30)'!$J$48</f>
        <v>0</v>
      </c>
      <c r="AK255" s="506"/>
      <c r="AL255" s="441"/>
      <c r="AM255" s="509"/>
      <c r="AN255" s="510"/>
      <c r="AO255" s="502"/>
      <c r="AP255" s="509"/>
      <c r="AQ255" s="510"/>
      <c r="AR255" s="441"/>
      <c r="AS255" s="508"/>
      <c r="AT255" s="502"/>
      <c r="AU255" s="511"/>
      <c r="AV255" s="512"/>
      <c r="AW255" s="556"/>
      <c r="AX255" s="556"/>
      <c r="AY255" s="556"/>
      <c r="AZ255" s="556"/>
      <c r="BA255" s="556"/>
      <c r="BB255" s="556"/>
      <c r="BD255" s="556"/>
      <c r="BE255" s="556"/>
      <c r="BF255" s="556"/>
    </row>
    <row r="256" spans="1:58" s="553" customFormat="1" ht="21" customHeight="1" hidden="1">
      <c r="A256" s="797"/>
      <c r="B256" s="806">
        <f>'事業精算 (30)'!$C$11</f>
        <v>0</v>
      </c>
      <c r="C256" s="807"/>
      <c r="D256" s="807"/>
      <c r="E256" s="808"/>
      <c r="F256" s="521" t="s">
        <v>84</v>
      </c>
      <c r="G256" s="502">
        <f>'事業精算 (30)'!$F$9</f>
        <v>0</v>
      </c>
      <c r="H256" s="522" t="s">
        <v>13</v>
      </c>
      <c r="I256" s="193"/>
      <c r="J256" s="523" t="s">
        <v>20</v>
      </c>
      <c r="K256" s="524">
        <f>'事業精算 (30)'!$K$19</f>
        <v>0</v>
      </c>
      <c r="L256" s="441" t="s">
        <v>21</v>
      </c>
      <c r="M256" s="441">
        <f>'事業精算 (30)'!$M$19</f>
        <v>0</v>
      </c>
      <c r="N256" s="525" t="s">
        <v>22</v>
      </c>
      <c r="O256" s="193"/>
      <c r="P256" s="518">
        <f>'事業精算 (30)'!$M$29</f>
        <v>0</v>
      </c>
      <c r="Q256" s="441" t="s">
        <v>24</v>
      </c>
      <c r="R256" s="441">
        <f>'事業精算 (30)'!$O$29</f>
        <v>0</v>
      </c>
      <c r="S256" s="441" t="s">
        <v>24</v>
      </c>
      <c r="T256" s="519">
        <f>'事業精算 (30)'!$Q$29</f>
        <v>0</v>
      </c>
      <c r="U256" s="520">
        <f>'事業精算 (30)'!$M$33</f>
        <v>0</v>
      </c>
      <c r="V256" s="441" t="s">
        <v>24</v>
      </c>
      <c r="W256" s="441">
        <f>'事業精算 (30)'!$O$33</f>
        <v>0</v>
      </c>
      <c r="X256" s="502"/>
      <c r="Y256" s="441"/>
      <c r="Z256" s="520">
        <f>'事業精算 (30)'!$M$37</f>
        <v>0</v>
      </c>
      <c r="AA256" s="441" t="s">
        <v>24</v>
      </c>
      <c r="AB256" s="441">
        <f>'事業精算 (30)'!$O$37</f>
        <v>0</v>
      </c>
      <c r="AC256" s="441" t="s">
        <v>24</v>
      </c>
      <c r="AD256" s="519">
        <f>'事業精算 (30)'!$Q$37</f>
        <v>0</v>
      </c>
      <c r="AE256" s="506" t="s">
        <v>16</v>
      </c>
      <c r="AF256" s="441" t="s">
        <v>104</v>
      </c>
      <c r="AG256" s="507">
        <f>'事業精算 (30)'!$J$42</f>
        <v>0</v>
      </c>
      <c r="AH256" s="506" t="s">
        <v>17</v>
      </c>
      <c r="AI256" s="441" t="s">
        <v>394</v>
      </c>
      <c r="AJ256" s="509">
        <f>'事業精算 (30)'!$J$49</f>
        <v>0</v>
      </c>
      <c r="AK256" s="506"/>
      <c r="AL256" s="441"/>
      <c r="AM256" s="509"/>
      <c r="AN256" s="510"/>
      <c r="AO256" s="502"/>
      <c r="AP256" s="509"/>
      <c r="AQ256" s="510"/>
      <c r="AR256" s="502"/>
      <c r="AS256" s="509"/>
      <c r="AT256" s="502"/>
      <c r="AU256" s="511"/>
      <c r="AV256" s="512"/>
      <c r="AW256" s="556"/>
      <c r="AX256" s="556"/>
      <c r="AY256" s="556"/>
      <c r="AZ256" s="556"/>
      <c r="BA256" s="556"/>
      <c r="BB256" s="556"/>
      <c r="BD256" s="556"/>
      <c r="BE256" s="556"/>
      <c r="BF256" s="556"/>
    </row>
    <row r="257" spans="1:58" s="553" customFormat="1" ht="21" customHeight="1" hidden="1">
      <c r="A257" s="797"/>
      <c r="B257" s="806"/>
      <c r="C257" s="807"/>
      <c r="D257" s="807"/>
      <c r="E257" s="808"/>
      <c r="F257" s="521" t="s">
        <v>85</v>
      </c>
      <c r="G257" s="502">
        <f>'事業精算 (30)'!$I$9</f>
        <v>0</v>
      </c>
      <c r="H257" s="522" t="s">
        <v>13</v>
      </c>
      <c r="I257" s="193"/>
      <c r="J257" s="523" t="s">
        <v>20</v>
      </c>
      <c r="K257" s="524">
        <f>'事業精算 (30)'!$K$20</f>
        <v>0</v>
      </c>
      <c r="L257" s="441" t="s">
        <v>21</v>
      </c>
      <c r="M257" s="441">
        <f>'事業精算 (30)'!$M$20</f>
        <v>0</v>
      </c>
      <c r="N257" s="525" t="s">
        <v>22</v>
      </c>
      <c r="O257" s="193"/>
      <c r="P257" s="518">
        <f>'事業精算 (30)'!$M$30</f>
        <v>0</v>
      </c>
      <c r="Q257" s="441" t="s">
        <v>24</v>
      </c>
      <c r="R257" s="441">
        <f>'事業精算 (30)'!$O$30</f>
        <v>0</v>
      </c>
      <c r="S257" s="441" t="s">
        <v>24</v>
      </c>
      <c r="T257" s="519">
        <f>'事業精算 (30)'!$Q$30</f>
        <v>0</v>
      </c>
      <c r="U257" s="520">
        <f>'事業精算 (30)'!$M$34</f>
        <v>0</v>
      </c>
      <c r="V257" s="441" t="s">
        <v>24</v>
      </c>
      <c r="W257" s="441">
        <f>'事業精算 (30)'!$O$34</f>
        <v>0</v>
      </c>
      <c r="X257" s="502"/>
      <c r="Y257" s="441"/>
      <c r="Z257" s="520">
        <f>'事業精算 (30)'!$M$38</f>
        <v>0</v>
      </c>
      <c r="AA257" s="441" t="s">
        <v>24</v>
      </c>
      <c r="AB257" s="441">
        <f>'事業精算 (30)'!$O$38</f>
        <v>0</v>
      </c>
      <c r="AC257" s="441" t="s">
        <v>24</v>
      </c>
      <c r="AD257" s="519">
        <f>'事業精算 (30)'!$Q$38</f>
        <v>0</v>
      </c>
      <c r="AE257" s="506" t="s">
        <v>18</v>
      </c>
      <c r="AF257" s="441" t="s">
        <v>72</v>
      </c>
      <c r="AG257" s="507">
        <f>'事業精算 (30)'!$J$43</f>
        <v>0</v>
      </c>
      <c r="AH257" s="506"/>
      <c r="AI257" s="441"/>
      <c r="AJ257" s="509"/>
      <c r="AK257" s="506"/>
      <c r="AL257" s="441"/>
      <c r="AM257" s="509"/>
      <c r="AN257" s="510"/>
      <c r="AO257" s="502"/>
      <c r="AP257" s="509"/>
      <c r="AQ257" s="510"/>
      <c r="AR257" s="502"/>
      <c r="AS257" s="509"/>
      <c r="AT257" s="502"/>
      <c r="AU257" s="511"/>
      <c r="AV257" s="512"/>
      <c r="AW257" s="556"/>
      <c r="AX257" s="556"/>
      <c r="AY257" s="556"/>
      <c r="AZ257" s="556"/>
      <c r="BA257" s="556"/>
      <c r="BB257" s="556"/>
      <c r="BD257" s="556"/>
      <c r="BE257" s="556"/>
      <c r="BF257" s="556"/>
    </row>
    <row r="258" spans="1:58" s="553" customFormat="1" ht="21" customHeight="1" hidden="1">
      <c r="A258" s="797"/>
      <c r="B258" s="809" t="s">
        <v>39</v>
      </c>
      <c r="C258" s="810"/>
      <c r="D258" s="810"/>
      <c r="E258" s="811"/>
      <c r="F258" s="510"/>
      <c r="G258" s="502"/>
      <c r="H258" s="516"/>
      <c r="I258" s="193"/>
      <c r="J258" s="499" t="s">
        <v>17</v>
      </c>
      <c r="K258" s="517" t="s">
        <v>198</v>
      </c>
      <c r="L258" s="828">
        <f>'事業精算 (30)'!$G$18</f>
        <v>0</v>
      </c>
      <c r="M258" s="828"/>
      <c r="N258" s="829"/>
      <c r="O258" s="193"/>
      <c r="P258" s="518">
        <f>'事業精算 (30)'!$M$31</f>
        <v>0</v>
      </c>
      <c r="Q258" s="441" t="s">
        <v>416</v>
      </c>
      <c r="R258" s="441">
        <f>'事業精算 (30)'!$O$31</f>
        <v>0</v>
      </c>
      <c r="S258" s="724" t="s">
        <v>415</v>
      </c>
      <c r="T258" s="725"/>
      <c r="U258" s="520">
        <f>'事業精算 (30)'!$M$35</f>
        <v>0</v>
      </c>
      <c r="V258" s="441" t="s">
        <v>416</v>
      </c>
      <c r="W258" s="441">
        <f>'事業精算 (30)'!$O$35</f>
        <v>0</v>
      </c>
      <c r="X258" s="726" t="s">
        <v>415</v>
      </c>
      <c r="Y258" s="727"/>
      <c r="Z258" s="520">
        <f>'事業精算 (30)'!$M$39</f>
        <v>0</v>
      </c>
      <c r="AA258" s="441" t="s">
        <v>416</v>
      </c>
      <c r="AB258" s="441">
        <f>'事業精算 (30)'!$O$39</f>
        <v>0</v>
      </c>
      <c r="AC258" s="724" t="s">
        <v>415</v>
      </c>
      <c r="AD258" s="725"/>
      <c r="AE258" s="506" t="s">
        <v>27</v>
      </c>
      <c r="AF258" s="441" t="s">
        <v>74</v>
      </c>
      <c r="AG258" s="507">
        <f>'事業精算 (30)'!$J$44</f>
        <v>0</v>
      </c>
      <c r="AH258" s="506"/>
      <c r="AI258" s="441"/>
      <c r="AJ258" s="509"/>
      <c r="AK258" s="506"/>
      <c r="AL258" s="441"/>
      <c r="AM258" s="509"/>
      <c r="AN258" s="510"/>
      <c r="AO258" s="502"/>
      <c r="AP258" s="509"/>
      <c r="AQ258" s="510"/>
      <c r="AR258" s="502"/>
      <c r="AS258" s="509"/>
      <c r="AT258" s="502"/>
      <c r="AU258" s="511"/>
      <c r="AV258" s="512"/>
      <c r="AW258" s="556"/>
      <c r="AX258" s="556"/>
      <c r="AY258" s="556"/>
      <c r="AZ258" s="556"/>
      <c r="BA258" s="556"/>
      <c r="BB258" s="556"/>
      <c r="BD258" s="556"/>
      <c r="BE258" s="556"/>
      <c r="BF258" s="556"/>
    </row>
    <row r="259" spans="1:58" s="553" customFormat="1" ht="21" customHeight="1" hidden="1">
      <c r="A259" s="797"/>
      <c r="B259" s="834">
        <f>'事業精算 (30)'!$C$12</f>
        <v>0</v>
      </c>
      <c r="C259" s="835"/>
      <c r="D259" s="835"/>
      <c r="E259" s="836"/>
      <c r="F259" s="510"/>
      <c r="G259" s="502"/>
      <c r="H259" s="516"/>
      <c r="I259" s="193"/>
      <c r="J259" s="499" t="s">
        <v>19</v>
      </c>
      <c r="K259" s="500" t="s">
        <v>200</v>
      </c>
      <c r="L259" s="830">
        <f>'事業精算 (30)'!$G$21</f>
        <v>0</v>
      </c>
      <c r="M259" s="830"/>
      <c r="N259" s="831"/>
      <c r="O259" s="193"/>
      <c r="P259" s="526"/>
      <c r="Q259" s="441"/>
      <c r="R259" s="502"/>
      <c r="S259" s="441"/>
      <c r="T259" s="509"/>
      <c r="U259" s="510"/>
      <c r="V259" s="441"/>
      <c r="W259" s="502"/>
      <c r="X259" s="502"/>
      <c r="Y259" s="502"/>
      <c r="Z259" s="510"/>
      <c r="AA259" s="441"/>
      <c r="AB259" s="502"/>
      <c r="AC259" s="441"/>
      <c r="AD259" s="509"/>
      <c r="AE259" s="506" t="s">
        <v>31</v>
      </c>
      <c r="AF259" s="527" t="s">
        <v>30</v>
      </c>
      <c r="AG259" s="507">
        <f>'事業精算 (30)'!$J$45</f>
        <v>0</v>
      </c>
      <c r="AH259" s="506"/>
      <c r="AI259" s="441"/>
      <c r="AJ259" s="509"/>
      <c r="AK259" s="506"/>
      <c r="AL259" s="500"/>
      <c r="AM259" s="528"/>
      <c r="AN259" s="529"/>
      <c r="AO259" s="530"/>
      <c r="AP259" s="528"/>
      <c r="AQ259" s="529"/>
      <c r="AR259" s="530"/>
      <c r="AS259" s="528"/>
      <c r="AT259" s="530"/>
      <c r="AU259" s="511"/>
      <c r="AV259" s="512"/>
      <c r="AW259" s="556"/>
      <c r="AX259" s="556"/>
      <c r="AY259" s="556"/>
      <c r="AZ259" s="556"/>
      <c r="BA259" s="556"/>
      <c r="BB259" s="556"/>
      <c r="BD259" s="556"/>
      <c r="BE259" s="556"/>
      <c r="BF259" s="556"/>
    </row>
    <row r="260" spans="1:58" s="553" customFormat="1" ht="21" customHeight="1" hidden="1" thickBot="1">
      <c r="A260" s="798"/>
      <c r="B260" s="837"/>
      <c r="C260" s="838"/>
      <c r="D260" s="838"/>
      <c r="E260" s="839"/>
      <c r="F260" s="531"/>
      <c r="G260" s="532"/>
      <c r="H260" s="533"/>
      <c r="I260" s="193"/>
      <c r="J260" s="499" t="s">
        <v>27</v>
      </c>
      <c r="K260" s="441" t="s">
        <v>201</v>
      </c>
      <c r="L260" s="832">
        <f>'事業精算 (30)'!$G$22</f>
        <v>0</v>
      </c>
      <c r="M260" s="832"/>
      <c r="N260" s="833"/>
      <c r="O260" s="193"/>
      <c r="P260" s="534"/>
      <c r="Q260" s="535"/>
      <c r="R260" s="532"/>
      <c r="S260" s="535"/>
      <c r="T260" s="536"/>
      <c r="U260" s="531"/>
      <c r="V260" s="535"/>
      <c r="W260" s="532"/>
      <c r="X260" s="532"/>
      <c r="Y260" s="532"/>
      <c r="Z260" s="531"/>
      <c r="AA260" s="535"/>
      <c r="AB260" s="532"/>
      <c r="AC260" s="535"/>
      <c r="AD260" s="536"/>
      <c r="AE260" s="537" t="s">
        <v>70</v>
      </c>
      <c r="AF260" s="535" t="s">
        <v>73</v>
      </c>
      <c r="AG260" s="538">
        <f>'事業精算 (30)'!$J$46</f>
        <v>0</v>
      </c>
      <c r="AH260" s="537"/>
      <c r="AI260" s="535"/>
      <c r="AJ260" s="536"/>
      <c r="AK260" s="537"/>
      <c r="AL260" s="535"/>
      <c r="AM260" s="536"/>
      <c r="AN260" s="531"/>
      <c r="AO260" s="532"/>
      <c r="AP260" s="536"/>
      <c r="AQ260" s="531"/>
      <c r="AR260" s="532"/>
      <c r="AS260" s="536"/>
      <c r="AT260" s="532"/>
      <c r="AU260" s="539"/>
      <c r="AV260" s="540"/>
      <c r="AW260" s="556"/>
      <c r="AX260" s="556"/>
      <c r="AY260" s="556"/>
      <c r="AZ260" s="556"/>
      <c r="BA260" s="556"/>
      <c r="BB260" s="556"/>
      <c r="BD260" s="556"/>
      <c r="BE260" s="556"/>
      <c r="BF260" s="556"/>
    </row>
    <row r="261" spans="1:58" s="553" customFormat="1" ht="21" customHeight="1" hidden="1">
      <c r="A261" s="546" t="s">
        <v>7</v>
      </c>
      <c r="B261" s="547">
        <f>SUM(B254,B246)</f>
        <v>0</v>
      </c>
      <c r="C261" s="548" t="s">
        <v>340</v>
      </c>
      <c r="D261" s="548">
        <f>SUM(D246,D254)</f>
        <v>0</v>
      </c>
      <c r="E261" s="549" t="s">
        <v>341</v>
      </c>
      <c r="F261" s="550">
        <f>F245+F253</f>
        <v>0</v>
      </c>
      <c r="G261" s="551">
        <f>G245+G253</f>
        <v>0</v>
      </c>
      <c r="H261" s="552">
        <f>H245+H253</f>
        <v>0</v>
      </c>
      <c r="J261" s="843">
        <f>K245+K253</f>
        <v>0</v>
      </c>
      <c r="K261" s="844"/>
      <c r="L261" s="844"/>
      <c r="M261" s="844"/>
      <c r="N261" s="845"/>
      <c r="P261" s="741">
        <f>P245+P253</f>
        <v>0</v>
      </c>
      <c r="Q261" s="735"/>
      <c r="R261" s="735"/>
      <c r="S261" s="735"/>
      <c r="T261" s="736"/>
      <c r="U261" s="731">
        <f>U245+U253</f>
        <v>0</v>
      </c>
      <c r="V261" s="732"/>
      <c r="W261" s="732"/>
      <c r="X261" s="732"/>
      <c r="Y261" s="733"/>
      <c r="Z261" s="734">
        <f>Z245+Z253</f>
        <v>0</v>
      </c>
      <c r="AA261" s="735"/>
      <c r="AB261" s="735"/>
      <c r="AC261" s="735"/>
      <c r="AD261" s="736"/>
      <c r="AE261" s="734">
        <f>AE245+AE253</f>
        <v>0</v>
      </c>
      <c r="AF261" s="735"/>
      <c r="AG261" s="736"/>
      <c r="AH261" s="734">
        <f>AH245+AH253</f>
        <v>0</v>
      </c>
      <c r="AI261" s="735"/>
      <c r="AJ261" s="736"/>
      <c r="AK261" s="734">
        <f>AK245+AK253</f>
        <v>0</v>
      </c>
      <c r="AL261" s="735"/>
      <c r="AM261" s="736"/>
      <c r="AN261" s="734">
        <f>AN245+AN253</f>
        <v>0</v>
      </c>
      <c r="AO261" s="735"/>
      <c r="AP261" s="736"/>
      <c r="AQ261" s="734">
        <f>AQ245+AQ253</f>
        <v>0</v>
      </c>
      <c r="AR261" s="735"/>
      <c r="AS261" s="736"/>
      <c r="AT261" s="551">
        <f>SUM(AT253,AT245)</f>
        <v>0</v>
      </c>
      <c r="AU261" s="554">
        <f>AU245+AU253</f>
        <v>0</v>
      </c>
      <c r="AV261" s="555">
        <f>AV245+AV253</f>
        <v>0</v>
      </c>
      <c r="AW261" s="556"/>
      <c r="AX261" s="556"/>
      <c r="AY261" s="556"/>
      <c r="AZ261" s="556"/>
      <c r="BA261" s="556"/>
      <c r="BB261" s="556"/>
      <c r="BD261" s="556"/>
      <c r="BE261" s="556"/>
      <c r="BF261" s="556"/>
    </row>
    <row r="262" spans="1:58" s="553" customFormat="1" ht="21" customHeight="1" hidden="1" thickBot="1">
      <c r="A262" s="559" t="s">
        <v>48</v>
      </c>
      <c r="B262" s="560">
        <f>B261+B244</f>
        <v>0</v>
      </c>
      <c r="C262" s="561" t="s">
        <v>340</v>
      </c>
      <c r="D262" s="561">
        <f>D261+D244</f>
        <v>0</v>
      </c>
      <c r="E262" s="562" t="s">
        <v>341</v>
      </c>
      <c r="F262" s="563">
        <f>F244+F261</f>
        <v>0</v>
      </c>
      <c r="G262" s="564">
        <f>G244+G261</f>
        <v>0</v>
      </c>
      <c r="H262" s="565">
        <f>H244+H261</f>
        <v>0</v>
      </c>
      <c r="J262" s="812">
        <f>J244+J261</f>
        <v>0</v>
      </c>
      <c r="K262" s="813">
        <f>K244+K261</f>
        <v>0</v>
      </c>
      <c r="L262" s="813">
        <f>L244+L261</f>
        <v>0</v>
      </c>
      <c r="M262" s="813">
        <f>M244+M261</f>
        <v>0</v>
      </c>
      <c r="N262" s="814">
        <f>N244+N261</f>
        <v>0</v>
      </c>
      <c r="P262" s="815">
        <f aca="true" t="shared" si="14" ref="P262:U262">P244+P261</f>
        <v>0</v>
      </c>
      <c r="Q262" s="816">
        <f t="shared" si="14"/>
        <v>0</v>
      </c>
      <c r="R262" s="816">
        <f t="shared" si="14"/>
        <v>0</v>
      </c>
      <c r="S262" s="816">
        <f t="shared" si="14"/>
        <v>0</v>
      </c>
      <c r="T262" s="817">
        <f t="shared" si="14"/>
        <v>0</v>
      </c>
      <c r="U262" s="819">
        <f t="shared" si="14"/>
        <v>0</v>
      </c>
      <c r="V262" s="820"/>
      <c r="W262" s="820"/>
      <c r="X262" s="820"/>
      <c r="Y262" s="821"/>
      <c r="Z262" s="818">
        <f>Z244+Z261</f>
        <v>0</v>
      </c>
      <c r="AA262" s="816">
        <f aca="true" t="shared" si="15" ref="AA262:AS262">AA244+AA261</f>
        <v>0</v>
      </c>
      <c r="AB262" s="816">
        <f t="shared" si="15"/>
        <v>0</v>
      </c>
      <c r="AC262" s="816">
        <f t="shared" si="15"/>
        <v>0</v>
      </c>
      <c r="AD262" s="817">
        <f t="shared" si="15"/>
        <v>0</v>
      </c>
      <c r="AE262" s="818">
        <f>AE244+AE261</f>
        <v>0</v>
      </c>
      <c r="AF262" s="816">
        <f t="shared" si="15"/>
        <v>0</v>
      </c>
      <c r="AG262" s="817">
        <f t="shared" si="15"/>
        <v>0</v>
      </c>
      <c r="AH262" s="818">
        <f>AH244+AH261</f>
        <v>0</v>
      </c>
      <c r="AI262" s="816">
        <f t="shared" si="15"/>
        <v>0</v>
      </c>
      <c r="AJ262" s="817">
        <f t="shared" si="15"/>
        <v>0</v>
      </c>
      <c r="AK262" s="818">
        <f>AK244+AK261</f>
        <v>0</v>
      </c>
      <c r="AL262" s="816">
        <f t="shared" si="15"/>
        <v>0</v>
      </c>
      <c r="AM262" s="817">
        <f t="shared" si="15"/>
        <v>0</v>
      </c>
      <c r="AN262" s="818">
        <f>AN244+AN261</f>
        <v>0</v>
      </c>
      <c r="AO262" s="816">
        <f t="shared" si="15"/>
        <v>0</v>
      </c>
      <c r="AP262" s="817">
        <f t="shared" si="15"/>
        <v>0</v>
      </c>
      <c r="AQ262" s="818">
        <f>AQ244+AQ261</f>
        <v>0</v>
      </c>
      <c r="AR262" s="816">
        <f t="shared" si="15"/>
        <v>0</v>
      </c>
      <c r="AS262" s="817">
        <f t="shared" si="15"/>
        <v>0</v>
      </c>
      <c r="AT262" s="566">
        <f>AT261+AT244</f>
        <v>0</v>
      </c>
      <c r="AU262" s="567">
        <f>AU244+AU261</f>
        <v>0</v>
      </c>
      <c r="AV262" s="568">
        <f>AV244+AV261</f>
        <v>0</v>
      </c>
      <c r="AW262" s="556"/>
      <c r="AX262" s="556"/>
      <c r="AY262" s="556"/>
      <c r="AZ262" s="556"/>
      <c r="BA262" s="556"/>
      <c r="BB262" s="556"/>
      <c r="BD262" s="556"/>
      <c r="BE262" s="556"/>
      <c r="BF262" s="556"/>
    </row>
    <row r="263" spans="1:47" s="178" customFormat="1" ht="18.75" customHeight="1">
      <c r="A263" s="156"/>
      <c r="B263" s="346"/>
      <c r="C263" s="346"/>
      <c r="D263" s="346"/>
      <c r="E263" s="346"/>
      <c r="J263" s="347"/>
      <c r="K263" s="347"/>
      <c r="L263" s="347"/>
      <c r="M263" s="347"/>
      <c r="N263" s="347"/>
      <c r="U263" s="156"/>
      <c r="V263" s="156"/>
      <c r="W263" s="156"/>
      <c r="X263" s="156"/>
      <c r="Y263" s="156"/>
      <c r="AU263" s="348"/>
    </row>
    <row r="264" spans="1:47" s="178" customFormat="1" ht="18.75" customHeight="1">
      <c r="A264" s="156"/>
      <c r="B264" s="346"/>
      <c r="C264" s="346"/>
      <c r="D264" s="346"/>
      <c r="E264" s="346"/>
      <c r="J264" s="347"/>
      <c r="K264" s="347"/>
      <c r="L264" s="347"/>
      <c r="M264" s="347"/>
      <c r="N264" s="347"/>
      <c r="U264" s="156"/>
      <c r="V264" s="156"/>
      <c r="W264" s="156"/>
      <c r="X264" s="156"/>
      <c r="Y264" s="156"/>
      <c r="AU264" s="348"/>
    </row>
    <row r="265" spans="1:47" s="178" customFormat="1" ht="18.75" customHeight="1">
      <c r="A265" s="156"/>
      <c r="B265" s="346"/>
      <c r="C265" s="346"/>
      <c r="D265" s="346"/>
      <c r="E265" s="346"/>
      <c r="J265" s="347"/>
      <c r="K265" s="347"/>
      <c r="L265" s="347"/>
      <c r="M265" s="347"/>
      <c r="N265" s="347"/>
      <c r="U265" s="156"/>
      <c r="V265" s="156"/>
      <c r="W265" s="156"/>
      <c r="X265" s="156"/>
      <c r="Y265" s="156"/>
      <c r="AU265" s="348"/>
    </row>
    <row r="266" spans="1:47" s="178" customFormat="1" ht="18.75" customHeight="1">
      <c r="A266" s="156"/>
      <c r="B266" s="346"/>
      <c r="C266" s="346"/>
      <c r="D266" s="346"/>
      <c r="E266" s="346"/>
      <c r="J266" s="347"/>
      <c r="K266" s="347"/>
      <c r="L266" s="347"/>
      <c r="M266" s="347"/>
      <c r="N266" s="347"/>
      <c r="U266" s="156"/>
      <c r="V266" s="156"/>
      <c r="W266" s="156"/>
      <c r="X266" s="156"/>
      <c r="Y266" s="156"/>
      <c r="AU266" s="348"/>
    </row>
    <row r="267" spans="1:47" s="178" customFormat="1" ht="18.75" customHeight="1">
      <c r="A267" s="156"/>
      <c r="B267" s="346"/>
      <c r="C267" s="346"/>
      <c r="D267" s="346"/>
      <c r="E267" s="346"/>
      <c r="J267" s="347"/>
      <c r="K267" s="347"/>
      <c r="L267" s="347"/>
      <c r="M267" s="347"/>
      <c r="N267" s="347"/>
      <c r="U267" s="156"/>
      <c r="V267" s="156"/>
      <c r="W267" s="156"/>
      <c r="X267" s="156"/>
      <c r="Y267" s="156"/>
      <c r="AU267" s="348"/>
    </row>
    <row r="268" spans="1:47" s="178" customFormat="1" ht="18.75" customHeight="1">
      <c r="A268" s="156"/>
      <c r="B268" s="346"/>
      <c r="C268" s="346"/>
      <c r="D268" s="346"/>
      <c r="E268" s="346"/>
      <c r="J268" s="347"/>
      <c r="K268" s="347"/>
      <c r="L268" s="347"/>
      <c r="M268" s="347"/>
      <c r="N268" s="347"/>
      <c r="U268" s="156"/>
      <c r="V268" s="156"/>
      <c r="W268" s="156"/>
      <c r="X268" s="156"/>
      <c r="Y268" s="156"/>
      <c r="AU268" s="348"/>
    </row>
    <row r="269" spans="1:47" s="178" customFormat="1" ht="18.75" customHeight="1">
      <c r="A269" s="156"/>
      <c r="B269" s="346"/>
      <c r="C269" s="346"/>
      <c r="D269" s="346"/>
      <c r="E269" s="346"/>
      <c r="J269" s="347"/>
      <c r="K269" s="347"/>
      <c r="L269" s="347"/>
      <c r="M269" s="347"/>
      <c r="N269" s="347"/>
      <c r="U269" s="156"/>
      <c r="V269" s="156"/>
      <c r="W269" s="156"/>
      <c r="X269" s="156"/>
      <c r="Y269" s="156"/>
      <c r="AU269" s="348"/>
    </row>
    <row r="270" spans="1:47" s="178" customFormat="1" ht="18.75" customHeight="1">
      <c r="A270" s="156"/>
      <c r="B270" s="346"/>
      <c r="C270" s="346"/>
      <c r="D270" s="346"/>
      <c r="E270" s="346"/>
      <c r="J270" s="347"/>
      <c r="K270" s="347"/>
      <c r="L270" s="347"/>
      <c r="M270" s="347"/>
      <c r="N270" s="347"/>
      <c r="U270" s="156"/>
      <c r="V270" s="156"/>
      <c r="W270" s="156"/>
      <c r="X270" s="156"/>
      <c r="Y270" s="156"/>
      <c r="AU270" s="348"/>
    </row>
    <row r="271" spans="1:47" s="178" customFormat="1" ht="18.75" customHeight="1">
      <c r="A271" s="156"/>
      <c r="B271" s="346"/>
      <c r="C271" s="346"/>
      <c r="D271" s="346"/>
      <c r="E271" s="346"/>
      <c r="J271" s="347"/>
      <c r="K271" s="347"/>
      <c r="L271" s="347"/>
      <c r="M271" s="347"/>
      <c r="N271" s="347"/>
      <c r="U271" s="156"/>
      <c r="V271" s="156"/>
      <c r="W271" s="156"/>
      <c r="X271" s="156"/>
      <c r="Y271" s="156"/>
      <c r="AU271" s="348"/>
    </row>
    <row r="273" spans="2:11" ht="13.5" thickBot="1">
      <c r="B273">
        <f>B262</f>
        <v>0</v>
      </c>
      <c r="C273" t="s">
        <v>105</v>
      </c>
      <c r="D273">
        <f>D262</f>
        <v>0</v>
      </c>
      <c r="E273" t="s">
        <v>26</v>
      </c>
      <c r="K273" t="s">
        <v>233</v>
      </c>
    </row>
    <row r="274" spans="10:50" ht="13.5" thickBot="1">
      <c r="J274" s="749" t="s">
        <v>49</v>
      </c>
      <c r="K274" s="750"/>
      <c r="L274" s="750"/>
      <c r="M274" s="750"/>
      <c r="N274" s="751"/>
      <c r="O274" s="44"/>
      <c r="P274" s="758" t="s">
        <v>202</v>
      </c>
      <c r="Q274" s="759"/>
      <c r="R274" s="759"/>
      <c r="S274" s="759"/>
      <c r="T274" s="759"/>
      <c r="U274" s="759"/>
      <c r="V274" s="759"/>
      <c r="W274" s="759"/>
      <c r="X274" s="759"/>
      <c r="Y274" s="759"/>
      <c r="Z274" s="759"/>
      <c r="AA274" s="759"/>
      <c r="AB274" s="759"/>
      <c r="AC274" s="759"/>
      <c r="AD274" s="759"/>
      <c r="AE274" s="759"/>
      <c r="AF274" s="759"/>
      <c r="AG274" s="759"/>
      <c r="AH274" s="759"/>
      <c r="AI274" s="759"/>
      <c r="AJ274" s="759"/>
      <c r="AK274" s="759"/>
      <c r="AL274" s="759"/>
      <c r="AM274" s="759"/>
      <c r="AN274" s="759"/>
      <c r="AO274" s="759"/>
      <c r="AP274" s="759"/>
      <c r="AQ274" s="759"/>
      <c r="AR274" s="759"/>
      <c r="AS274" s="44"/>
      <c r="AT274" s="44" t="s">
        <v>23</v>
      </c>
      <c r="AU274" s="189"/>
      <c r="AX274" t="s">
        <v>449</v>
      </c>
    </row>
    <row r="275" spans="10:50" ht="13.5" thickBot="1">
      <c r="J275" s="752"/>
      <c r="K275" s="645"/>
      <c r="L275" s="645"/>
      <c r="M275" s="645"/>
      <c r="N275" s="753"/>
      <c r="P275" s="757" t="s">
        <v>2</v>
      </c>
      <c r="Q275" s="755"/>
      <c r="R275" s="755"/>
      <c r="S275" s="755"/>
      <c r="T275" s="756"/>
      <c r="U275" s="754" t="s">
        <v>191</v>
      </c>
      <c r="V275" s="755"/>
      <c r="W275" s="755"/>
      <c r="X275" s="755"/>
      <c r="Y275" s="755"/>
      <c r="Z275" s="755"/>
      <c r="AA275" s="755"/>
      <c r="AB275" s="755"/>
      <c r="AC275" s="755"/>
      <c r="AD275" s="756"/>
      <c r="AE275" s="745" t="s">
        <v>94</v>
      </c>
      <c r="AF275" s="746"/>
      <c r="AG275" s="747"/>
      <c r="AH275" s="745" t="s">
        <v>5</v>
      </c>
      <c r="AI275" s="746"/>
      <c r="AJ275" s="747"/>
      <c r="AK275" s="760" t="s">
        <v>197</v>
      </c>
      <c r="AL275" s="761"/>
      <c r="AM275" s="762"/>
      <c r="AN275" s="745" t="s">
        <v>119</v>
      </c>
      <c r="AO275" s="746"/>
      <c r="AP275" s="747"/>
      <c r="AQ275" s="760" t="s">
        <v>192</v>
      </c>
      <c r="AR275" s="761"/>
      <c r="AS275" s="762"/>
      <c r="AT275" s="785" t="s">
        <v>96</v>
      </c>
      <c r="AU275" s="787" t="s">
        <v>7</v>
      </c>
      <c r="AX275" s="435">
        <f>SUM(AX4:AX262)</f>
        <v>0</v>
      </c>
    </row>
    <row r="276" spans="6:47" ht="13.5" thickBot="1">
      <c r="F276" s="74" t="s">
        <v>10</v>
      </c>
      <c r="G276" s="178">
        <f>SUM(G277:G278)</f>
        <v>0</v>
      </c>
      <c r="J276" s="50"/>
      <c r="N276" s="147" t="s">
        <v>23</v>
      </c>
      <c r="P276" s="46" t="s">
        <v>190</v>
      </c>
      <c r="Q276" s="24"/>
      <c r="R276" s="24"/>
      <c r="S276" s="24"/>
      <c r="T276" s="25"/>
      <c r="U276" s="23" t="s">
        <v>3</v>
      </c>
      <c r="V276" s="24"/>
      <c r="W276" s="25"/>
      <c r="X276" s="24"/>
      <c r="Y276" s="24"/>
      <c r="Z276" s="23" t="s">
        <v>4</v>
      </c>
      <c r="AA276" s="24"/>
      <c r="AB276" s="24"/>
      <c r="AC276" s="24"/>
      <c r="AD276" s="25"/>
      <c r="AE276" s="748"/>
      <c r="AF276" s="643"/>
      <c r="AG276" s="707"/>
      <c r="AH276" s="748"/>
      <c r="AI276" s="643"/>
      <c r="AJ276" s="707"/>
      <c r="AK276" s="763"/>
      <c r="AL276" s="764"/>
      <c r="AM276" s="765"/>
      <c r="AN276" s="748"/>
      <c r="AO276" s="643"/>
      <c r="AP276" s="707"/>
      <c r="AQ276" s="763"/>
      <c r="AR276" s="764"/>
      <c r="AS276" s="765"/>
      <c r="AT276" s="786"/>
      <c r="AU276" s="788"/>
    </row>
    <row r="277" spans="6:47" ht="20.25" customHeight="1">
      <c r="F277" t="s">
        <v>344</v>
      </c>
      <c r="G277">
        <f>SUM(G256,G248,G238,G230,G222,G214,G204,G196,G188,G180,G170,G162,G154,G146,G136,G128,G120,G112,G102,G94,G86,G78,G68,G60,G52,G44,G34,G26,G18,G10)</f>
        <v>0</v>
      </c>
      <c r="J277" s="174"/>
      <c r="K277" s="789">
        <f>J262</f>
        <v>0</v>
      </c>
      <c r="L277" s="789"/>
      <c r="M277" s="789"/>
      <c r="N277" s="790"/>
      <c r="P277" s="791">
        <f>P262</f>
        <v>0</v>
      </c>
      <c r="Q277" s="792"/>
      <c r="R277" s="792"/>
      <c r="S277" s="792"/>
      <c r="T277" s="793"/>
      <c r="U277" s="794">
        <f>U262</f>
        <v>0</v>
      </c>
      <c r="V277" s="795"/>
      <c r="W277" s="795"/>
      <c r="X277" s="795"/>
      <c r="Y277" s="796"/>
      <c r="Z277" s="782">
        <f>Z262</f>
        <v>0</v>
      </c>
      <c r="AA277" s="783"/>
      <c r="AB277" s="783"/>
      <c r="AC277" s="783"/>
      <c r="AD277" s="784"/>
      <c r="AE277" s="782">
        <f>AE262</f>
        <v>0</v>
      </c>
      <c r="AF277" s="783"/>
      <c r="AG277" s="784"/>
      <c r="AH277" s="782">
        <f>AH262</f>
        <v>0</v>
      </c>
      <c r="AI277" s="783"/>
      <c r="AJ277" s="784"/>
      <c r="AK277" s="782">
        <f>AK262</f>
        <v>0</v>
      </c>
      <c r="AL277" s="783"/>
      <c r="AM277" s="784"/>
      <c r="AN277" s="770">
        <f>AN262</f>
        <v>0</v>
      </c>
      <c r="AO277" s="771"/>
      <c r="AP277" s="772"/>
      <c r="AQ277" s="773">
        <f>AQ262</f>
        <v>0</v>
      </c>
      <c r="AR277" s="774"/>
      <c r="AS277" s="775"/>
      <c r="AT277" s="163">
        <f>AT262</f>
        <v>0</v>
      </c>
      <c r="AU277" s="190">
        <f>AU262</f>
        <v>0</v>
      </c>
    </row>
    <row r="278" spans="6:47" ht="20.25" customHeight="1">
      <c r="F278" t="s">
        <v>345</v>
      </c>
      <c r="G278">
        <f>SUM(G257,G249,G239,G231,G223,G215,G205,G197,G189,G181,G171,G163,G155,G147,G137,G129,G121,G113,G103,G95,G87,G79,G69,G61,G53,G45,G35,G27,G19,G11)</f>
        <v>0</v>
      </c>
      <c r="J278" s="41" t="s">
        <v>14</v>
      </c>
      <c r="K278" s="4" t="s">
        <v>196</v>
      </c>
      <c r="L278" s="776">
        <f>SUM(L297,L309)</f>
        <v>0</v>
      </c>
      <c r="M278" s="776"/>
      <c r="N278" s="777"/>
      <c r="P278" s="48"/>
      <c r="R278" s="12"/>
      <c r="T278" s="13"/>
      <c r="U278" s="11"/>
      <c r="W278" s="12"/>
      <c r="X278" s="12"/>
      <c r="Y278" s="12"/>
      <c r="Z278" s="11"/>
      <c r="AB278" s="12"/>
      <c r="AD278" s="13"/>
      <c r="AE278" s="3" t="s">
        <v>14</v>
      </c>
      <c r="AF278" s="5" t="s">
        <v>29</v>
      </c>
      <c r="AG278" s="249">
        <f aca="true" t="shared" si="16" ref="AG278:AG284">SUM(AG297,AG309)</f>
        <v>0</v>
      </c>
      <c r="AH278" s="3" t="s">
        <v>14</v>
      </c>
      <c r="AI278" s="5" t="s">
        <v>189</v>
      </c>
      <c r="AJ278" s="180">
        <f>SUM(AJ297,AJ309)</f>
        <v>0</v>
      </c>
      <c r="AK278" s="3"/>
      <c r="AL278" s="5"/>
      <c r="AM278" s="15"/>
      <c r="AN278" s="14"/>
      <c r="AP278" s="15"/>
      <c r="AQ278" s="14" t="s">
        <v>14</v>
      </c>
      <c r="AR278" s="5" t="s">
        <v>195</v>
      </c>
      <c r="AS278" s="160">
        <f>AQ277</f>
        <v>0</v>
      </c>
      <c r="AU278" s="191"/>
    </row>
    <row r="279" spans="10:47" ht="20.25" customHeight="1">
      <c r="J279" s="41" t="s">
        <v>15</v>
      </c>
      <c r="K279" s="155" t="s">
        <v>199</v>
      </c>
      <c r="L279" s="766">
        <f>SUM(L298,L310)</f>
        <v>0</v>
      </c>
      <c r="M279" s="766"/>
      <c r="N279" s="767"/>
      <c r="P279" s="157"/>
      <c r="Q279" s="5"/>
      <c r="R279" s="5"/>
      <c r="S279" s="5"/>
      <c r="T279" s="158"/>
      <c r="U279" s="159"/>
      <c r="V279" s="5"/>
      <c r="W279" s="5"/>
      <c r="Y279" s="5"/>
      <c r="Z279" s="159"/>
      <c r="AA279" s="5"/>
      <c r="AB279" s="5"/>
      <c r="AC279" s="5"/>
      <c r="AD279" s="158"/>
      <c r="AE279" s="3" t="s">
        <v>15</v>
      </c>
      <c r="AF279" s="5" t="s">
        <v>28</v>
      </c>
      <c r="AG279" s="249">
        <f t="shared" si="16"/>
        <v>0</v>
      </c>
      <c r="AH279" s="3" t="s">
        <v>15</v>
      </c>
      <c r="AI279" s="5" t="s">
        <v>193</v>
      </c>
      <c r="AJ279" s="180">
        <f>SUM(AJ298,AJ310)</f>
        <v>0</v>
      </c>
      <c r="AK279" s="3"/>
      <c r="AL279" s="5"/>
      <c r="AM279" s="15"/>
      <c r="AN279" s="14"/>
      <c r="AP279" s="15"/>
      <c r="AQ279" s="14"/>
      <c r="AR279" s="5"/>
      <c r="AS279" s="160"/>
      <c r="AU279" s="191"/>
    </row>
    <row r="280" spans="10:47" ht="20.25" customHeight="1">
      <c r="J280" s="42"/>
      <c r="K280" s="156"/>
      <c r="L280" s="5"/>
      <c r="M280" s="178"/>
      <c r="N280" s="43" t="s">
        <v>22</v>
      </c>
      <c r="P280" s="157"/>
      <c r="Q280" s="5"/>
      <c r="R280" s="5"/>
      <c r="S280" s="5"/>
      <c r="T280" s="158"/>
      <c r="U280" s="159"/>
      <c r="V280" s="5"/>
      <c r="W280" s="5"/>
      <c r="Y280" s="5"/>
      <c r="Z280" s="159"/>
      <c r="AA280" s="5"/>
      <c r="AB280" s="5"/>
      <c r="AC280" s="5"/>
      <c r="AD280" s="158"/>
      <c r="AE280" s="3" t="s">
        <v>16</v>
      </c>
      <c r="AF280" s="5" t="s">
        <v>104</v>
      </c>
      <c r="AG280" s="249">
        <f t="shared" si="16"/>
        <v>0</v>
      </c>
      <c r="AH280" s="3" t="s">
        <v>17</v>
      </c>
      <c r="AI280" s="5" t="s">
        <v>394</v>
      </c>
      <c r="AJ280" s="158">
        <f>AJ299+AJ311</f>
        <v>0</v>
      </c>
      <c r="AK280" s="3"/>
      <c r="AL280" s="5"/>
      <c r="AM280" s="15"/>
      <c r="AN280" s="14"/>
      <c r="AP280" s="15"/>
      <c r="AQ280" s="14"/>
      <c r="AS280" s="15"/>
      <c r="AU280" s="191"/>
    </row>
    <row r="281" spans="10:47" ht="20.25" customHeight="1">
      <c r="J281" s="50"/>
      <c r="L281" s="778">
        <f>SUM(L171,L163,L155,L147,L137,L129,L121,L113,L103,L95,L87,L79,L69,L61,L53,L45,L35,L27,L19,L11)</f>
        <v>0</v>
      </c>
      <c r="M281" s="778"/>
      <c r="N281" s="779"/>
      <c r="P281" s="157"/>
      <c r="Q281" s="5"/>
      <c r="R281" s="5"/>
      <c r="S281" s="5"/>
      <c r="T281" s="158"/>
      <c r="U281" s="159"/>
      <c r="V281" s="5"/>
      <c r="W281" s="5"/>
      <c r="Y281" s="5"/>
      <c r="Z281" s="159"/>
      <c r="AA281" s="5"/>
      <c r="AB281" s="5"/>
      <c r="AC281" s="5"/>
      <c r="AD281" s="158"/>
      <c r="AE281" s="3" t="s">
        <v>18</v>
      </c>
      <c r="AF281" s="5" t="s">
        <v>72</v>
      </c>
      <c r="AG281" s="249">
        <f t="shared" si="16"/>
        <v>0</v>
      </c>
      <c r="AH281" s="3"/>
      <c r="AI281" s="5"/>
      <c r="AJ281" s="158"/>
      <c r="AK281" s="3"/>
      <c r="AL281" s="5"/>
      <c r="AM281" s="15"/>
      <c r="AN281" s="14"/>
      <c r="AP281" s="15"/>
      <c r="AQ281" s="14"/>
      <c r="AS281" s="15"/>
      <c r="AU281" s="191"/>
    </row>
    <row r="282" spans="10:47" ht="20.25" customHeight="1">
      <c r="J282" s="41" t="s">
        <v>17</v>
      </c>
      <c r="K282" s="155" t="s">
        <v>198</v>
      </c>
      <c r="L282" s="780">
        <f>SUM(L301,L313)</f>
        <v>0</v>
      </c>
      <c r="M282" s="780"/>
      <c r="N282" s="781"/>
      <c r="P282" s="157"/>
      <c r="Q282" s="5"/>
      <c r="R282" s="5"/>
      <c r="S282" s="5"/>
      <c r="T282" s="158"/>
      <c r="U282" s="159"/>
      <c r="V282" s="5"/>
      <c r="W282" s="5"/>
      <c r="Y282" s="5"/>
      <c r="Z282" s="159"/>
      <c r="AA282" s="5"/>
      <c r="AB282" s="5"/>
      <c r="AC282" s="5"/>
      <c r="AD282" s="158"/>
      <c r="AE282" s="3" t="s">
        <v>27</v>
      </c>
      <c r="AF282" s="5" t="s">
        <v>74</v>
      </c>
      <c r="AG282" s="249">
        <f t="shared" si="16"/>
        <v>0</v>
      </c>
      <c r="AH282" s="3"/>
      <c r="AI282" s="5"/>
      <c r="AJ282" s="158"/>
      <c r="AK282" s="3"/>
      <c r="AL282" s="5"/>
      <c r="AM282" s="15"/>
      <c r="AN282" s="14"/>
      <c r="AP282" s="15"/>
      <c r="AQ282" s="14"/>
      <c r="AS282" s="15"/>
      <c r="AU282" s="191"/>
    </row>
    <row r="283" spans="10:47" ht="20.25" customHeight="1">
      <c r="J283" s="41" t="s">
        <v>19</v>
      </c>
      <c r="K283" s="4" t="s">
        <v>200</v>
      </c>
      <c r="L283" s="766">
        <f>SUM(L302,L314)</f>
        <v>0</v>
      </c>
      <c r="M283" s="766"/>
      <c r="N283" s="767"/>
      <c r="P283" s="50"/>
      <c r="Q283" s="5"/>
      <c r="S283" s="5"/>
      <c r="T283" s="15"/>
      <c r="U283" s="14"/>
      <c r="V283" s="5"/>
      <c r="Z283" s="14"/>
      <c r="AA283" s="5"/>
      <c r="AC283" s="5"/>
      <c r="AD283" s="15"/>
      <c r="AE283" s="3" t="s">
        <v>31</v>
      </c>
      <c r="AF283" s="73" t="s">
        <v>30</v>
      </c>
      <c r="AG283" s="173">
        <f t="shared" si="16"/>
        <v>0</v>
      </c>
      <c r="AH283" s="3"/>
      <c r="AI283" s="5"/>
      <c r="AJ283" s="158"/>
      <c r="AK283" s="3"/>
      <c r="AL283" s="4"/>
      <c r="AM283" s="16"/>
      <c r="AN283" s="154"/>
      <c r="AO283" s="71"/>
      <c r="AP283" s="16"/>
      <c r="AQ283" s="154"/>
      <c r="AR283" s="71"/>
      <c r="AS283" s="16"/>
      <c r="AT283" s="71"/>
      <c r="AU283" s="191"/>
    </row>
    <row r="284" spans="10:47" ht="20.25" customHeight="1" thickBot="1">
      <c r="J284" s="166" t="s">
        <v>27</v>
      </c>
      <c r="K284" s="169" t="s">
        <v>201</v>
      </c>
      <c r="L284" s="768">
        <f>SUM(L303,L315)</f>
        <v>0</v>
      </c>
      <c r="M284" s="768"/>
      <c r="N284" s="769"/>
      <c r="O284" s="167"/>
      <c r="P284" s="168"/>
      <c r="Q284" s="169"/>
      <c r="R284" s="167"/>
      <c r="S284" s="169"/>
      <c r="T284" s="170"/>
      <c r="U284" s="171"/>
      <c r="V284" s="169"/>
      <c r="W284" s="167"/>
      <c r="X284" s="167"/>
      <c r="Y284" s="167"/>
      <c r="Z284" s="171"/>
      <c r="AA284" s="169"/>
      <c r="AB284" s="167"/>
      <c r="AC284" s="169"/>
      <c r="AD284" s="170"/>
      <c r="AE284" s="172" t="s">
        <v>70</v>
      </c>
      <c r="AF284" s="169" t="s">
        <v>73</v>
      </c>
      <c r="AG284" s="250">
        <f t="shared" si="16"/>
        <v>0</v>
      </c>
      <c r="AH284" s="172"/>
      <c r="AI284" s="169"/>
      <c r="AJ284" s="181"/>
      <c r="AK284" s="172"/>
      <c r="AL284" s="169"/>
      <c r="AM284" s="170"/>
      <c r="AN284" s="171"/>
      <c r="AO284" s="167"/>
      <c r="AP284" s="170"/>
      <c r="AQ284" s="171"/>
      <c r="AR284" s="167"/>
      <c r="AS284" s="170"/>
      <c r="AT284" s="167"/>
      <c r="AU284" s="192"/>
    </row>
    <row r="292" spans="11:14" ht="13.5" thickBot="1">
      <c r="K292" t="s">
        <v>233</v>
      </c>
      <c r="L292" s="903" t="s">
        <v>387</v>
      </c>
      <c r="M292" s="904"/>
      <c r="N292" s="904"/>
    </row>
    <row r="293" spans="10:47" ht="12.75">
      <c r="J293" s="749" t="s">
        <v>49</v>
      </c>
      <c r="K293" s="750"/>
      <c r="L293" s="750"/>
      <c r="M293" s="750"/>
      <c r="N293" s="751"/>
      <c r="O293" s="44"/>
      <c r="P293" s="758" t="s">
        <v>202</v>
      </c>
      <c r="Q293" s="759"/>
      <c r="R293" s="759"/>
      <c r="S293" s="759"/>
      <c r="T293" s="759"/>
      <c r="U293" s="759"/>
      <c r="V293" s="759"/>
      <c r="W293" s="759"/>
      <c r="X293" s="759"/>
      <c r="Y293" s="759"/>
      <c r="Z293" s="759"/>
      <c r="AA293" s="759"/>
      <c r="AB293" s="759"/>
      <c r="AC293" s="759"/>
      <c r="AD293" s="759"/>
      <c r="AE293" s="759"/>
      <c r="AF293" s="759"/>
      <c r="AG293" s="759"/>
      <c r="AH293" s="759"/>
      <c r="AI293" s="759"/>
      <c r="AJ293" s="759"/>
      <c r="AK293" s="759"/>
      <c r="AL293" s="759"/>
      <c r="AM293" s="759"/>
      <c r="AN293" s="759"/>
      <c r="AO293" s="759"/>
      <c r="AP293" s="759"/>
      <c r="AQ293" s="759"/>
      <c r="AR293" s="759"/>
      <c r="AS293" s="44"/>
      <c r="AT293" s="44" t="s">
        <v>23</v>
      </c>
      <c r="AU293" s="189"/>
    </row>
    <row r="294" spans="10:47" ht="12.75">
      <c r="J294" s="752"/>
      <c r="K294" s="645"/>
      <c r="L294" s="645"/>
      <c r="M294" s="645"/>
      <c r="N294" s="753"/>
      <c r="P294" s="757" t="s">
        <v>2</v>
      </c>
      <c r="Q294" s="755"/>
      <c r="R294" s="755"/>
      <c r="S294" s="755"/>
      <c r="T294" s="756"/>
      <c r="U294" s="754" t="s">
        <v>191</v>
      </c>
      <c r="V294" s="755"/>
      <c r="W294" s="755"/>
      <c r="X294" s="755"/>
      <c r="Y294" s="755"/>
      <c r="Z294" s="755"/>
      <c r="AA294" s="755"/>
      <c r="AB294" s="755"/>
      <c r="AC294" s="755"/>
      <c r="AD294" s="756"/>
      <c r="AE294" s="745" t="s">
        <v>94</v>
      </c>
      <c r="AF294" s="746"/>
      <c r="AG294" s="747"/>
      <c r="AH294" s="745" t="s">
        <v>5</v>
      </c>
      <c r="AI294" s="746"/>
      <c r="AJ294" s="747"/>
      <c r="AK294" s="760" t="s">
        <v>197</v>
      </c>
      <c r="AL294" s="761"/>
      <c r="AM294" s="762"/>
      <c r="AN294" s="745" t="s">
        <v>119</v>
      </c>
      <c r="AO294" s="746"/>
      <c r="AP294" s="747"/>
      <c r="AQ294" s="760" t="s">
        <v>192</v>
      </c>
      <c r="AR294" s="761"/>
      <c r="AS294" s="762"/>
      <c r="AT294" s="785" t="s">
        <v>96</v>
      </c>
      <c r="AU294" s="787" t="s">
        <v>7</v>
      </c>
    </row>
    <row r="295" spans="10:47" ht="13.5" thickBot="1">
      <c r="J295" s="50"/>
      <c r="N295" s="147" t="s">
        <v>23</v>
      </c>
      <c r="P295" s="46" t="s">
        <v>190</v>
      </c>
      <c r="Q295" s="24"/>
      <c r="R295" s="24"/>
      <c r="S295" s="24"/>
      <c r="T295" s="25"/>
      <c r="U295" s="23" t="s">
        <v>3</v>
      </c>
      <c r="V295" s="24"/>
      <c r="W295" s="25"/>
      <c r="X295" s="24"/>
      <c r="Y295" s="24"/>
      <c r="Z295" s="23" t="s">
        <v>4</v>
      </c>
      <c r="AA295" s="24"/>
      <c r="AB295" s="24"/>
      <c r="AC295" s="24"/>
      <c r="AD295" s="25"/>
      <c r="AE295" s="748"/>
      <c r="AF295" s="643"/>
      <c r="AG295" s="707"/>
      <c r="AH295" s="748"/>
      <c r="AI295" s="643"/>
      <c r="AJ295" s="707"/>
      <c r="AK295" s="763"/>
      <c r="AL295" s="764"/>
      <c r="AM295" s="765"/>
      <c r="AN295" s="748"/>
      <c r="AO295" s="643"/>
      <c r="AP295" s="707"/>
      <c r="AQ295" s="763"/>
      <c r="AR295" s="764"/>
      <c r="AS295" s="765"/>
      <c r="AT295" s="786"/>
      <c r="AU295" s="788"/>
    </row>
    <row r="296" spans="10:47" ht="12.75">
      <c r="J296" s="174"/>
      <c r="K296" s="789"/>
      <c r="L296" s="789"/>
      <c r="M296" s="789"/>
      <c r="N296" s="790"/>
      <c r="P296" s="791"/>
      <c r="Q296" s="792"/>
      <c r="R296" s="792"/>
      <c r="S296" s="792"/>
      <c r="T296" s="793"/>
      <c r="U296" s="794"/>
      <c r="V296" s="795"/>
      <c r="W296" s="795"/>
      <c r="X296" s="795"/>
      <c r="Y296" s="796"/>
      <c r="Z296" s="782"/>
      <c r="AA296" s="783"/>
      <c r="AB296" s="783"/>
      <c r="AC296" s="783"/>
      <c r="AD296" s="784"/>
      <c r="AE296" s="782"/>
      <c r="AF296" s="783"/>
      <c r="AG296" s="784"/>
      <c r="AH296" s="782"/>
      <c r="AI296" s="783"/>
      <c r="AJ296" s="784"/>
      <c r="AK296" s="782"/>
      <c r="AL296" s="783"/>
      <c r="AM296" s="784"/>
      <c r="AN296" s="770"/>
      <c r="AO296" s="771"/>
      <c r="AP296" s="772"/>
      <c r="AQ296" s="773"/>
      <c r="AR296" s="774"/>
      <c r="AS296" s="775"/>
      <c r="AT296" s="163"/>
      <c r="AU296" s="190"/>
    </row>
    <row r="297" spans="10:47" ht="12.75">
      <c r="J297" s="41" t="s">
        <v>14</v>
      </c>
      <c r="K297" s="4" t="s">
        <v>196</v>
      </c>
      <c r="L297" s="776">
        <f>SUM(L8,L16,L24,L32,L42,L50,L58,L66,L76,L84,L92,L100,L110,L118,L126,L134,L144,L152,L160,L168)</f>
        <v>0</v>
      </c>
      <c r="M297" s="776"/>
      <c r="N297" s="777"/>
      <c r="P297" s="48" t="s">
        <v>25</v>
      </c>
      <c r="R297" s="12" t="s">
        <v>13</v>
      </c>
      <c r="T297" s="13" t="s">
        <v>26</v>
      </c>
      <c r="U297" s="11" t="s">
        <v>25</v>
      </c>
      <c r="W297" s="12" t="s">
        <v>13</v>
      </c>
      <c r="X297" s="12"/>
      <c r="Y297" s="12" t="s">
        <v>26</v>
      </c>
      <c r="Z297" s="11" t="s">
        <v>25</v>
      </c>
      <c r="AB297" s="12" t="s">
        <v>13</v>
      </c>
      <c r="AD297" s="13" t="s">
        <v>26</v>
      </c>
      <c r="AE297" s="3" t="s">
        <v>14</v>
      </c>
      <c r="AF297" s="5" t="s">
        <v>29</v>
      </c>
      <c r="AG297" s="249">
        <f aca="true" t="shared" si="17" ref="AG297:AG303">SUM(AG8,AG16,AG24,AG32,AG42,AG50,AG58,AG66,AG76,AG84,AG92,AG100,AG110,AG118,AG126,AG134,AG144,AG152,AG160,AG168)</f>
        <v>0</v>
      </c>
      <c r="AH297" s="3" t="s">
        <v>14</v>
      </c>
      <c r="AI297" s="5" t="s">
        <v>189</v>
      </c>
      <c r="AJ297" s="180">
        <f>SUM(AJ8,AJ16,AJ24,AJ32,AJ42,AJ50,AJ58,AJ66,AJ76,AJ84,AJ92,AJ100,AJ110,AJ118,AJ126,AJ134,AJ144,AJ152,AJ160,AJ168)</f>
        <v>0</v>
      </c>
      <c r="AK297" s="3"/>
      <c r="AL297" s="5"/>
      <c r="AM297" s="15"/>
      <c r="AN297" s="14"/>
      <c r="AP297" s="15"/>
      <c r="AQ297" s="14" t="s">
        <v>14</v>
      </c>
      <c r="AR297" s="5" t="s">
        <v>195</v>
      </c>
      <c r="AS297" s="160"/>
      <c r="AU297" s="191"/>
    </row>
    <row r="298" spans="10:47" ht="18">
      <c r="J298" s="41" t="s">
        <v>15</v>
      </c>
      <c r="K298" s="155" t="s">
        <v>199</v>
      </c>
      <c r="L298" s="766">
        <f>SUM(L9,L17,L25,L33,L43,L51,L59,L67,L77,L85,L93,L101,L111,L119,L127,L135,L145,L153,L161,L169)</f>
        <v>0</v>
      </c>
      <c r="M298" s="766"/>
      <c r="N298" s="767"/>
      <c r="P298" s="157"/>
      <c r="Q298" s="5"/>
      <c r="R298" s="5"/>
      <c r="S298" s="5"/>
      <c r="T298" s="158"/>
      <c r="U298" s="159"/>
      <c r="V298" s="5"/>
      <c r="W298" s="5"/>
      <c r="Y298" s="5"/>
      <c r="Z298" s="159"/>
      <c r="AA298" s="5"/>
      <c r="AB298" s="5"/>
      <c r="AC298" s="5"/>
      <c r="AD298" s="158"/>
      <c r="AE298" s="3" t="s">
        <v>15</v>
      </c>
      <c r="AF298" s="5" t="s">
        <v>28</v>
      </c>
      <c r="AG298" s="249">
        <f t="shared" si="17"/>
        <v>0</v>
      </c>
      <c r="AH298" s="3" t="s">
        <v>15</v>
      </c>
      <c r="AI298" s="5" t="s">
        <v>193</v>
      </c>
      <c r="AJ298" s="180">
        <f>SUM(AJ9,AJ17,AJ25,AJ33,AJ43,AJ51,AJ59,AJ67,AJ77,AJ85,AJ93,AJ101,AJ111,AJ119,AJ127,AJ135,AJ145,AJ153,AJ161,AJ169)</f>
        <v>0</v>
      </c>
      <c r="AK298" s="3"/>
      <c r="AL298" s="5"/>
      <c r="AM298" s="15"/>
      <c r="AN298" s="14"/>
      <c r="AP298" s="15"/>
      <c r="AQ298" s="14"/>
      <c r="AR298" s="5"/>
      <c r="AS298" s="160"/>
      <c r="AU298" s="191"/>
    </row>
    <row r="299" spans="10:47" ht="12.75">
      <c r="J299" s="42"/>
      <c r="K299" s="156"/>
      <c r="L299" s="5"/>
      <c r="M299" s="178">
        <f>SUM(M189,M181,M173,M165,M155,M147,M139,M131,M121,M113,M105,M97,M87,M79,M71,M63,M53,M45,M37,M29)+SUM(M190,M182,M174,M166,M156,M148,M140,M132,M122,M114,M106,M98,M88,M80,M72,M64,M54,M46,M38,M30)</f>
        <v>0</v>
      </c>
      <c r="N299" s="43" t="s">
        <v>22</v>
      </c>
      <c r="P299" s="157"/>
      <c r="Q299" s="5"/>
      <c r="R299" s="5"/>
      <c r="S299" s="5"/>
      <c r="T299" s="158"/>
      <c r="U299" s="159"/>
      <c r="V299" s="5"/>
      <c r="W299" s="5"/>
      <c r="Y299" s="5"/>
      <c r="Z299" s="159"/>
      <c r="AA299" s="5"/>
      <c r="AB299" s="5"/>
      <c r="AC299" s="5"/>
      <c r="AD299" s="158"/>
      <c r="AE299" s="3" t="s">
        <v>16</v>
      </c>
      <c r="AF299" s="5" t="s">
        <v>104</v>
      </c>
      <c r="AG299" s="249">
        <f t="shared" si="17"/>
        <v>0</v>
      </c>
      <c r="AH299" s="3" t="s">
        <v>17</v>
      </c>
      <c r="AI299" s="5" t="s">
        <v>394</v>
      </c>
      <c r="AJ299" s="158">
        <f>SUM(AJ10,AJ18,AJ26,AJ34,AJ44,AJ52,AJ60,AJ68,AJ78,AJ86,AJ94,AJ102,AJ112,AJ120,AJ128,AJ136,AJ146,AJ154,AJ162,AJ170)</f>
        <v>0</v>
      </c>
      <c r="AK299" s="3"/>
      <c r="AL299" s="5"/>
      <c r="AM299" s="15"/>
      <c r="AN299" s="14"/>
      <c r="AP299" s="15"/>
      <c r="AQ299" s="14"/>
      <c r="AS299" s="15"/>
      <c r="AU299" s="191"/>
    </row>
    <row r="300" spans="10:47" ht="12.75">
      <c r="J300" s="50"/>
      <c r="L300" s="778">
        <f>SUM(L190,L182,L174,L166,L156,L148,L140,L132,L122,L114,L106,L98,L88,L80,L72,L64,L54,L46,L38,L30)</f>
        <v>0</v>
      </c>
      <c r="M300" s="778"/>
      <c r="N300" s="779"/>
      <c r="P300" s="157"/>
      <c r="Q300" s="5"/>
      <c r="R300" s="5"/>
      <c r="S300" s="5"/>
      <c r="T300" s="158"/>
      <c r="U300" s="159"/>
      <c r="V300" s="5"/>
      <c r="W300" s="5"/>
      <c r="Y300" s="5"/>
      <c r="Z300" s="159"/>
      <c r="AA300" s="5"/>
      <c r="AB300" s="5"/>
      <c r="AC300" s="5"/>
      <c r="AD300" s="158"/>
      <c r="AE300" s="3" t="s">
        <v>18</v>
      </c>
      <c r="AF300" s="5" t="s">
        <v>72</v>
      </c>
      <c r="AG300" s="249">
        <f t="shared" si="17"/>
        <v>0</v>
      </c>
      <c r="AH300" s="3"/>
      <c r="AI300" s="5"/>
      <c r="AJ300" s="158"/>
      <c r="AK300" s="3"/>
      <c r="AL300" s="5"/>
      <c r="AM300" s="15"/>
      <c r="AN300" s="14"/>
      <c r="AP300" s="15"/>
      <c r="AQ300" s="14"/>
      <c r="AS300" s="15"/>
      <c r="AU300" s="191"/>
    </row>
    <row r="301" spans="10:47" ht="18">
      <c r="J301" s="41" t="s">
        <v>17</v>
      </c>
      <c r="K301" s="155" t="s">
        <v>198</v>
      </c>
      <c r="L301" s="780">
        <f>SUM(L12,L20,L28,L36,L46,L54,L62,L70,L80,L88,L96,L104,L114,L122,L130,L138,L148,L156,L164,L172)</f>
        <v>0</v>
      </c>
      <c r="M301" s="780"/>
      <c r="N301" s="781"/>
      <c r="P301" s="157"/>
      <c r="Q301" s="5"/>
      <c r="R301" s="5"/>
      <c r="S301" s="5"/>
      <c r="T301" s="158"/>
      <c r="U301" s="159"/>
      <c r="V301" s="5"/>
      <c r="W301" s="5"/>
      <c r="Y301" s="5"/>
      <c r="Z301" s="159"/>
      <c r="AA301" s="5"/>
      <c r="AB301" s="5"/>
      <c r="AC301" s="5"/>
      <c r="AD301" s="158"/>
      <c r="AE301" s="3" t="s">
        <v>27</v>
      </c>
      <c r="AF301" s="5" t="s">
        <v>74</v>
      </c>
      <c r="AG301" s="249">
        <f t="shared" si="17"/>
        <v>0</v>
      </c>
      <c r="AH301" s="3"/>
      <c r="AI301" s="5"/>
      <c r="AJ301" s="158"/>
      <c r="AK301" s="3"/>
      <c r="AL301" s="5"/>
      <c r="AM301" s="15"/>
      <c r="AN301" s="14"/>
      <c r="AP301" s="15"/>
      <c r="AQ301" s="14"/>
      <c r="AS301" s="15"/>
      <c r="AU301" s="191"/>
    </row>
    <row r="302" spans="10:47" ht="12.75">
      <c r="J302" s="41" t="s">
        <v>19</v>
      </c>
      <c r="K302" s="4" t="s">
        <v>200</v>
      </c>
      <c r="L302" s="766">
        <f>SUM(L13,L21,L29,L37,L47,L55,L63,L71,L81,L89,L97,L105,L115,L123,L131,L139,L149,L157,L165,L173)</f>
        <v>0</v>
      </c>
      <c r="M302" s="766"/>
      <c r="N302" s="767"/>
      <c r="P302" s="50"/>
      <c r="Q302" s="5"/>
      <c r="S302" s="5"/>
      <c r="T302" s="15"/>
      <c r="U302" s="14"/>
      <c r="V302" s="5"/>
      <c r="Z302" s="14"/>
      <c r="AA302" s="5"/>
      <c r="AC302" s="5"/>
      <c r="AD302" s="15"/>
      <c r="AE302" s="3" t="s">
        <v>31</v>
      </c>
      <c r="AF302" s="73" t="s">
        <v>30</v>
      </c>
      <c r="AG302" s="173">
        <f t="shared" si="17"/>
        <v>0</v>
      </c>
      <c r="AH302" s="3"/>
      <c r="AI302" s="5"/>
      <c r="AJ302" s="158"/>
      <c r="AK302" s="3"/>
      <c r="AL302" s="4"/>
      <c r="AM302" s="16"/>
      <c r="AN302" s="154"/>
      <c r="AO302" s="71"/>
      <c r="AP302" s="16"/>
      <c r="AQ302" s="154"/>
      <c r="AR302" s="71"/>
      <c r="AS302" s="16"/>
      <c r="AT302" s="71"/>
      <c r="AU302" s="191"/>
    </row>
    <row r="303" spans="10:47" ht="13.5" thickBot="1">
      <c r="J303" s="166" t="s">
        <v>27</v>
      </c>
      <c r="K303" s="169" t="s">
        <v>201</v>
      </c>
      <c r="L303" s="768">
        <f>SUM(L14,L22,L30,L38,L48,L56,L64,L72,L82,L90,L98,L106,L116,L124,L132,L140,L150,L158,L166,L174)</f>
        <v>0</v>
      </c>
      <c r="M303" s="768"/>
      <c r="N303" s="769"/>
      <c r="O303" s="167"/>
      <c r="P303" s="168"/>
      <c r="Q303" s="169"/>
      <c r="R303" s="167"/>
      <c r="S303" s="169"/>
      <c r="T303" s="170"/>
      <c r="U303" s="171"/>
      <c r="V303" s="169"/>
      <c r="W303" s="167"/>
      <c r="X303" s="167"/>
      <c r="Y303" s="167"/>
      <c r="Z303" s="171"/>
      <c r="AA303" s="169"/>
      <c r="AB303" s="167"/>
      <c r="AC303" s="169"/>
      <c r="AD303" s="170"/>
      <c r="AE303" s="172" t="s">
        <v>70</v>
      </c>
      <c r="AF303" s="169" t="s">
        <v>73</v>
      </c>
      <c r="AG303" s="250">
        <f t="shared" si="17"/>
        <v>0</v>
      </c>
      <c r="AH303" s="172"/>
      <c r="AI303" s="169"/>
      <c r="AJ303" s="181"/>
      <c r="AK303" s="172"/>
      <c r="AL303" s="169"/>
      <c r="AM303" s="170"/>
      <c r="AN303" s="171"/>
      <c r="AO303" s="167"/>
      <c r="AP303" s="170"/>
      <c r="AQ303" s="171"/>
      <c r="AR303" s="167"/>
      <c r="AS303" s="170"/>
      <c r="AT303" s="167"/>
      <c r="AU303" s="192"/>
    </row>
    <row r="304" spans="11:14" ht="13.5" thickBot="1">
      <c r="K304" t="s">
        <v>233</v>
      </c>
      <c r="L304" s="905" t="s">
        <v>448</v>
      </c>
      <c r="M304" s="906"/>
      <c r="N304" s="906"/>
    </row>
    <row r="305" spans="10:47" ht="12.75">
      <c r="J305" s="749" t="s">
        <v>49</v>
      </c>
      <c r="K305" s="750"/>
      <c r="L305" s="750"/>
      <c r="M305" s="750"/>
      <c r="N305" s="751"/>
      <c r="O305" s="44"/>
      <c r="P305" s="758" t="s">
        <v>202</v>
      </c>
      <c r="Q305" s="759"/>
      <c r="R305" s="759"/>
      <c r="S305" s="759"/>
      <c r="T305" s="759"/>
      <c r="U305" s="759"/>
      <c r="V305" s="759"/>
      <c r="W305" s="759"/>
      <c r="X305" s="759"/>
      <c r="Y305" s="759"/>
      <c r="Z305" s="759"/>
      <c r="AA305" s="759"/>
      <c r="AB305" s="759"/>
      <c r="AC305" s="759"/>
      <c r="AD305" s="759"/>
      <c r="AE305" s="759"/>
      <c r="AF305" s="759"/>
      <c r="AG305" s="759"/>
      <c r="AH305" s="759"/>
      <c r="AI305" s="759"/>
      <c r="AJ305" s="759"/>
      <c r="AK305" s="759"/>
      <c r="AL305" s="759"/>
      <c r="AM305" s="759"/>
      <c r="AN305" s="759"/>
      <c r="AO305" s="759"/>
      <c r="AP305" s="759"/>
      <c r="AQ305" s="759"/>
      <c r="AR305" s="759"/>
      <c r="AS305" s="44"/>
      <c r="AT305" s="44" t="s">
        <v>23</v>
      </c>
      <c r="AU305" s="189"/>
    </row>
    <row r="306" spans="10:47" ht="12.75">
      <c r="J306" s="752"/>
      <c r="K306" s="645"/>
      <c r="L306" s="645"/>
      <c r="M306" s="645"/>
      <c r="N306" s="753"/>
      <c r="P306" s="757" t="s">
        <v>2</v>
      </c>
      <c r="Q306" s="755"/>
      <c r="R306" s="755"/>
      <c r="S306" s="755"/>
      <c r="T306" s="756"/>
      <c r="U306" s="754" t="s">
        <v>191</v>
      </c>
      <c r="V306" s="755"/>
      <c r="W306" s="755"/>
      <c r="X306" s="755"/>
      <c r="Y306" s="755"/>
      <c r="Z306" s="755"/>
      <c r="AA306" s="755"/>
      <c r="AB306" s="755"/>
      <c r="AC306" s="755"/>
      <c r="AD306" s="756"/>
      <c r="AE306" s="745" t="s">
        <v>94</v>
      </c>
      <c r="AF306" s="746"/>
      <c r="AG306" s="747"/>
      <c r="AH306" s="745" t="s">
        <v>5</v>
      </c>
      <c r="AI306" s="746"/>
      <c r="AJ306" s="747"/>
      <c r="AK306" s="760" t="s">
        <v>197</v>
      </c>
      <c r="AL306" s="761"/>
      <c r="AM306" s="762"/>
      <c r="AN306" s="745" t="s">
        <v>119</v>
      </c>
      <c r="AO306" s="746"/>
      <c r="AP306" s="747"/>
      <c r="AQ306" s="760" t="s">
        <v>192</v>
      </c>
      <c r="AR306" s="761"/>
      <c r="AS306" s="762"/>
      <c r="AT306" s="785" t="s">
        <v>96</v>
      </c>
      <c r="AU306" s="787" t="s">
        <v>7</v>
      </c>
    </row>
    <row r="307" spans="10:47" ht="13.5" thickBot="1">
      <c r="J307" s="50"/>
      <c r="N307" s="147" t="s">
        <v>23</v>
      </c>
      <c r="P307" s="46" t="s">
        <v>190</v>
      </c>
      <c r="Q307" s="24"/>
      <c r="R307" s="24"/>
      <c r="S307" s="24"/>
      <c r="T307" s="25"/>
      <c r="U307" s="23" t="s">
        <v>3</v>
      </c>
      <c r="V307" s="24"/>
      <c r="W307" s="25"/>
      <c r="X307" s="24"/>
      <c r="Y307" s="24"/>
      <c r="Z307" s="23" t="s">
        <v>4</v>
      </c>
      <c r="AA307" s="24"/>
      <c r="AB307" s="24"/>
      <c r="AC307" s="24"/>
      <c r="AD307" s="25"/>
      <c r="AE307" s="748"/>
      <c r="AF307" s="643"/>
      <c r="AG307" s="707"/>
      <c r="AH307" s="748"/>
      <c r="AI307" s="643"/>
      <c r="AJ307" s="707"/>
      <c r="AK307" s="763"/>
      <c r="AL307" s="764"/>
      <c r="AM307" s="765"/>
      <c r="AN307" s="748"/>
      <c r="AO307" s="643"/>
      <c r="AP307" s="707"/>
      <c r="AQ307" s="763"/>
      <c r="AR307" s="764"/>
      <c r="AS307" s="765"/>
      <c r="AT307" s="786"/>
      <c r="AU307" s="788"/>
    </row>
    <row r="308" spans="10:47" ht="12.75">
      <c r="J308" s="174"/>
      <c r="K308" s="789"/>
      <c r="L308" s="789"/>
      <c r="M308" s="789"/>
      <c r="N308" s="790"/>
      <c r="P308" s="791"/>
      <c r="Q308" s="792"/>
      <c r="R308" s="792"/>
      <c r="S308" s="792"/>
      <c r="T308" s="793"/>
      <c r="U308" s="794"/>
      <c r="V308" s="795"/>
      <c r="W308" s="795"/>
      <c r="X308" s="795"/>
      <c r="Y308" s="796"/>
      <c r="Z308" s="782"/>
      <c r="AA308" s="783"/>
      <c r="AB308" s="783"/>
      <c r="AC308" s="783"/>
      <c r="AD308" s="784"/>
      <c r="AE308" s="782"/>
      <c r="AF308" s="783"/>
      <c r="AG308" s="784"/>
      <c r="AH308" s="782"/>
      <c r="AI308" s="783"/>
      <c r="AJ308" s="784"/>
      <c r="AK308" s="782"/>
      <c r="AL308" s="783"/>
      <c r="AM308" s="784"/>
      <c r="AN308" s="770"/>
      <c r="AO308" s="771"/>
      <c r="AP308" s="772"/>
      <c r="AQ308" s="773"/>
      <c r="AR308" s="774"/>
      <c r="AS308" s="775"/>
      <c r="AT308" s="163"/>
      <c r="AU308" s="190"/>
    </row>
    <row r="309" spans="10:47" ht="12.75">
      <c r="J309" s="41" t="s">
        <v>14</v>
      </c>
      <c r="K309" s="4" t="s">
        <v>196</v>
      </c>
      <c r="L309" s="776">
        <f>SUM(L254,L246,L236,L228,L220,L212,L202,L194,L186,L178)</f>
        <v>0</v>
      </c>
      <c r="M309" s="776"/>
      <c r="N309" s="777"/>
      <c r="P309" s="48" t="s">
        <v>25</v>
      </c>
      <c r="R309" s="12" t="s">
        <v>13</v>
      </c>
      <c r="T309" s="13" t="s">
        <v>26</v>
      </c>
      <c r="U309" s="11" t="s">
        <v>25</v>
      </c>
      <c r="W309" s="12" t="s">
        <v>13</v>
      </c>
      <c r="X309" s="12"/>
      <c r="Y309" s="12" t="s">
        <v>26</v>
      </c>
      <c r="Z309" s="11" t="s">
        <v>25</v>
      </c>
      <c r="AB309" s="12" t="s">
        <v>13</v>
      </c>
      <c r="AD309" s="13" t="s">
        <v>26</v>
      </c>
      <c r="AE309" s="3" t="s">
        <v>14</v>
      </c>
      <c r="AF309" s="5" t="s">
        <v>29</v>
      </c>
      <c r="AG309" s="249">
        <f aca="true" t="shared" si="18" ref="AG309:AG315">SUM(AG254,AG246,AG236,AG228,AG220,AG212,AG202,AG194,AG186,AG178)</f>
        <v>0</v>
      </c>
      <c r="AH309" s="3" t="s">
        <v>14</v>
      </c>
      <c r="AI309" s="5" t="s">
        <v>189</v>
      </c>
      <c r="AJ309" s="180">
        <f>SUM(AJ254,AJ246,AJ236,AJ228,AJ220,AJ212,AJ202,AJ194,AJ186,AJ178)</f>
        <v>0</v>
      </c>
      <c r="AK309" s="3"/>
      <c r="AL309" s="5"/>
      <c r="AM309" s="15"/>
      <c r="AN309" s="14"/>
      <c r="AP309" s="15"/>
      <c r="AQ309" s="14" t="s">
        <v>14</v>
      </c>
      <c r="AR309" s="5" t="s">
        <v>195</v>
      </c>
      <c r="AS309" s="160"/>
      <c r="AU309" s="191"/>
    </row>
    <row r="310" spans="10:47" ht="18">
      <c r="J310" s="41" t="s">
        <v>15</v>
      </c>
      <c r="K310" s="155" t="s">
        <v>199</v>
      </c>
      <c r="L310" s="766">
        <f>SUM(L255,L247,L237,L229,L221,L213,L203,L195,L187,L179)</f>
        <v>0</v>
      </c>
      <c r="M310" s="766"/>
      <c r="N310" s="767"/>
      <c r="P310" s="157"/>
      <c r="Q310" s="5"/>
      <c r="R310" s="5"/>
      <c r="S310" s="5"/>
      <c r="T310" s="158"/>
      <c r="U310" s="159"/>
      <c r="V310" s="5"/>
      <c r="W310" s="5"/>
      <c r="Y310" s="5"/>
      <c r="Z310" s="159"/>
      <c r="AA310" s="5"/>
      <c r="AB310" s="5"/>
      <c r="AC310" s="5"/>
      <c r="AD310" s="158"/>
      <c r="AE310" s="3" t="s">
        <v>15</v>
      </c>
      <c r="AF310" s="5" t="s">
        <v>28</v>
      </c>
      <c r="AG310" s="249">
        <f t="shared" si="18"/>
        <v>0</v>
      </c>
      <c r="AH310" s="3" t="s">
        <v>15</v>
      </c>
      <c r="AI310" s="5" t="s">
        <v>193</v>
      </c>
      <c r="AJ310" s="180">
        <f>SUM(AJ255,AJ247,AJ237,AJ229,AJ221,AJ213,AJ203,AJ195,AJ187,AJ179)</f>
        <v>0</v>
      </c>
      <c r="AK310" s="3"/>
      <c r="AL310" s="5"/>
      <c r="AM310" s="15"/>
      <c r="AN310" s="14"/>
      <c r="AP310" s="15"/>
      <c r="AQ310" s="14"/>
      <c r="AR310" s="5"/>
      <c r="AS310" s="160"/>
      <c r="AU310" s="191"/>
    </row>
    <row r="311" spans="10:47" ht="12.75">
      <c r="J311" s="42"/>
      <c r="K311" s="156"/>
      <c r="L311" s="5"/>
      <c r="M311" s="178"/>
      <c r="N311" s="43"/>
      <c r="P311" s="157"/>
      <c r="Q311" s="5"/>
      <c r="R311" s="5"/>
      <c r="S311" s="5"/>
      <c r="T311" s="158"/>
      <c r="U311" s="159"/>
      <c r="V311" s="5"/>
      <c r="W311" s="5"/>
      <c r="Y311" s="5"/>
      <c r="Z311" s="159"/>
      <c r="AA311" s="5"/>
      <c r="AB311" s="5"/>
      <c r="AC311" s="5"/>
      <c r="AD311" s="158"/>
      <c r="AE311" s="3" t="s">
        <v>16</v>
      </c>
      <c r="AF311" s="5" t="s">
        <v>104</v>
      </c>
      <c r="AG311" s="249">
        <f t="shared" si="18"/>
        <v>0</v>
      </c>
      <c r="AH311" s="3" t="s">
        <v>17</v>
      </c>
      <c r="AI311" s="5" t="s">
        <v>394</v>
      </c>
      <c r="AJ311" s="158">
        <f>SUM(AJ256,AJ248,AJ238,AJ230,AJ222,AJ214,AJ204,AJ196,AJ188,AJ180)</f>
        <v>0</v>
      </c>
      <c r="AK311" s="3"/>
      <c r="AL311" s="5"/>
      <c r="AM311" s="15"/>
      <c r="AN311" s="14"/>
      <c r="AP311" s="15"/>
      <c r="AQ311" s="14"/>
      <c r="AS311" s="15"/>
      <c r="AU311" s="191"/>
    </row>
    <row r="312" spans="10:47" ht="12.75">
      <c r="J312" s="50"/>
      <c r="L312" s="778"/>
      <c r="M312" s="778"/>
      <c r="N312" s="779"/>
      <c r="P312" s="157"/>
      <c r="Q312" s="5"/>
      <c r="R312" s="5"/>
      <c r="S312" s="5"/>
      <c r="T312" s="158"/>
      <c r="U312" s="159"/>
      <c r="V312" s="5"/>
      <c r="W312" s="5"/>
      <c r="Y312" s="5"/>
      <c r="Z312" s="159"/>
      <c r="AA312" s="5"/>
      <c r="AB312" s="5"/>
      <c r="AC312" s="5"/>
      <c r="AD312" s="158"/>
      <c r="AE312" s="3" t="s">
        <v>18</v>
      </c>
      <c r="AF312" s="5" t="s">
        <v>72</v>
      </c>
      <c r="AG312" s="249">
        <f t="shared" si="18"/>
        <v>0</v>
      </c>
      <c r="AH312" s="3"/>
      <c r="AI312" s="5"/>
      <c r="AJ312" s="158"/>
      <c r="AK312" s="3"/>
      <c r="AL312" s="5"/>
      <c r="AM312" s="15"/>
      <c r="AN312" s="14"/>
      <c r="AP312" s="15"/>
      <c r="AQ312" s="14"/>
      <c r="AS312" s="15"/>
      <c r="AU312" s="191"/>
    </row>
    <row r="313" spans="10:47" ht="18">
      <c r="J313" s="41" t="s">
        <v>17</v>
      </c>
      <c r="K313" s="155" t="s">
        <v>198</v>
      </c>
      <c r="L313" s="780">
        <f>SUM(L258,L250,L240,L232,L224,L216,L206,L198,L190,L182)</f>
        <v>0</v>
      </c>
      <c r="M313" s="780"/>
      <c r="N313" s="781"/>
      <c r="P313" s="157"/>
      <c r="Q313" s="5"/>
      <c r="R313" s="5"/>
      <c r="S313" s="5"/>
      <c r="T313" s="158"/>
      <c r="U313" s="159"/>
      <c r="V313" s="5"/>
      <c r="W313" s="5"/>
      <c r="Y313" s="5"/>
      <c r="Z313" s="159"/>
      <c r="AA313" s="5"/>
      <c r="AB313" s="5"/>
      <c r="AC313" s="5"/>
      <c r="AD313" s="158"/>
      <c r="AE313" s="3" t="s">
        <v>27</v>
      </c>
      <c r="AF313" s="5" t="s">
        <v>74</v>
      </c>
      <c r="AG313" s="249">
        <f t="shared" si="18"/>
        <v>0</v>
      </c>
      <c r="AH313" s="3"/>
      <c r="AI313" s="5"/>
      <c r="AJ313" s="158"/>
      <c r="AK313" s="3"/>
      <c r="AL313" s="5"/>
      <c r="AM313" s="15"/>
      <c r="AN313" s="14"/>
      <c r="AP313" s="15"/>
      <c r="AQ313" s="14"/>
      <c r="AS313" s="15"/>
      <c r="AU313" s="191"/>
    </row>
    <row r="314" spans="10:47" ht="12.75">
      <c r="J314" s="41" t="s">
        <v>19</v>
      </c>
      <c r="K314" s="4" t="s">
        <v>200</v>
      </c>
      <c r="L314" s="766">
        <f>SUM(L259,L251,L241,L233,L225,L217,L207,L199,L191,L183)</f>
        <v>0</v>
      </c>
      <c r="M314" s="766"/>
      <c r="N314" s="767"/>
      <c r="P314" s="50"/>
      <c r="Q314" s="5"/>
      <c r="S314" s="5"/>
      <c r="T314" s="15"/>
      <c r="U314" s="14"/>
      <c r="V314" s="5"/>
      <c r="Z314" s="14"/>
      <c r="AA314" s="5"/>
      <c r="AC314" s="5"/>
      <c r="AD314" s="15"/>
      <c r="AE314" s="3" t="s">
        <v>31</v>
      </c>
      <c r="AF314" s="73" t="s">
        <v>30</v>
      </c>
      <c r="AG314" s="173">
        <f t="shared" si="18"/>
        <v>0</v>
      </c>
      <c r="AH314" s="3"/>
      <c r="AI314" s="5"/>
      <c r="AJ314" s="158"/>
      <c r="AK314" s="3"/>
      <c r="AL314" s="4"/>
      <c r="AM314" s="16"/>
      <c r="AN314" s="154"/>
      <c r="AO314" s="71"/>
      <c r="AP314" s="16"/>
      <c r="AQ314" s="154"/>
      <c r="AR314" s="71"/>
      <c r="AS314" s="16"/>
      <c r="AT314" s="71"/>
      <c r="AU314" s="191"/>
    </row>
    <row r="315" spans="10:47" ht="13.5" thickBot="1">
      <c r="J315" s="166" t="s">
        <v>27</v>
      </c>
      <c r="K315" s="169" t="s">
        <v>201</v>
      </c>
      <c r="L315" s="768">
        <f>SUM(L260,L252,L242,L234,L226,L218,L208,L200,L192,L184)</f>
        <v>0</v>
      </c>
      <c r="M315" s="768"/>
      <c r="N315" s="769"/>
      <c r="O315" s="167"/>
      <c r="P315" s="168"/>
      <c r="Q315" s="169"/>
      <c r="R315" s="167"/>
      <c r="S315" s="169"/>
      <c r="T315" s="170"/>
      <c r="U315" s="171"/>
      <c r="V315" s="169"/>
      <c r="W315" s="167"/>
      <c r="X315" s="167"/>
      <c r="Y315" s="167"/>
      <c r="Z315" s="171"/>
      <c r="AA315" s="169"/>
      <c r="AB315" s="167"/>
      <c r="AC315" s="169"/>
      <c r="AD315" s="170"/>
      <c r="AE315" s="172" t="s">
        <v>70</v>
      </c>
      <c r="AF315" s="169" t="s">
        <v>73</v>
      </c>
      <c r="AG315" s="250">
        <f t="shared" si="18"/>
        <v>0</v>
      </c>
      <c r="AH315" s="172"/>
      <c r="AI315" s="169"/>
      <c r="AJ315" s="181"/>
      <c r="AK315" s="172"/>
      <c r="AL315" s="169"/>
      <c r="AM315" s="170"/>
      <c r="AN315" s="171"/>
      <c r="AO315" s="167"/>
      <c r="AP315" s="170"/>
      <c r="AQ315" s="171"/>
      <c r="AR315" s="167"/>
      <c r="AS315" s="170"/>
      <c r="AT315" s="167"/>
      <c r="AU315" s="192"/>
    </row>
    <row r="321" spans="2:21" ht="12.7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2:21" ht="12.7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2:21" ht="12.75">
      <c r="B323" s="20"/>
      <c r="C323" s="20"/>
      <c r="D323" s="20"/>
      <c r="E323" s="20"/>
      <c r="F323" s="20"/>
      <c r="G323" s="20"/>
      <c r="H323" s="20"/>
      <c r="I323" s="20"/>
      <c r="J323" s="20"/>
      <c r="K323" s="165" t="s">
        <v>80</v>
      </c>
      <c r="L323" s="900">
        <f>L8+L16+L24+L32+L42+L50+L58+L66+L76+L84+L92+L100+L110+L118+L126+L134+L144+L152+L160+L168</f>
        <v>0</v>
      </c>
      <c r="M323" s="901"/>
      <c r="N323" s="902"/>
      <c r="O323" s="20"/>
      <c r="P323" s="20"/>
      <c r="Q323" s="20"/>
      <c r="R323" s="20"/>
      <c r="S323" s="20"/>
      <c r="T323" s="20"/>
      <c r="U323" s="20"/>
    </row>
    <row r="324" spans="2:21" ht="12.75">
      <c r="B324" s="20"/>
      <c r="C324" s="20"/>
      <c r="D324" s="20"/>
      <c r="E324" s="20"/>
      <c r="F324" s="20"/>
      <c r="G324" s="20"/>
      <c r="H324" s="20"/>
      <c r="I324" s="20"/>
      <c r="J324" s="20"/>
      <c r="K324" s="165" t="s">
        <v>81</v>
      </c>
      <c r="L324" s="900">
        <f>L9+L17+L25+L33+L43+L51+L59+L67+L77+L85+L93+L101+L111+L119+L127+L135+L145+L153+L161+L169</f>
        <v>0</v>
      </c>
      <c r="M324" s="901"/>
      <c r="N324" s="902"/>
      <c r="O324" s="20"/>
      <c r="P324" s="20"/>
      <c r="Q324" s="20"/>
      <c r="R324" s="20"/>
      <c r="S324" s="20"/>
      <c r="T324" s="20"/>
      <c r="U324" s="20"/>
    </row>
    <row r="325" spans="2:21" ht="12.75">
      <c r="B325" s="20"/>
      <c r="C325" s="20"/>
      <c r="D325" s="20"/>
      <c r="E325" s="20"/>
      <c r="F325" s="20"/>
      <c r="G325" s="20"/>
      <c r="H325" s="20"/>
      <c r="I325" s="20"/>
      <c r="J325" s="20"/>
      <c r="K325" s="165">
        <f>K11</f>
        <v>0</v>
      </c>
      <c r="L325" s="900" t="e">
        <f>L11+L19+L27+L35+L45+L53+L61+L69+L79+L87+L95+L103+L113+L121+L129+L137+L147+L155+L163+L171</f>
        <v>#VALUE!</v>
      </c>
      <c r="M325" s="901"/>
      <c r="N325" s="902"/>
      <c r="O325" s="20"/>
      <c r="P325" s="20"/>
      <c r="Q325" s="20"/>
      <c r="R325" s="20"/>
      <c r="S325" s="20"/>
      <c r="T325" s="20"/>
      <c r="U325" s="20"/>
    </row>
    <row r="326" spans="2:21" ht="12.75">
      <c r="B326" s="20"/>
      <c r="C326" s="20"/>
      <c r="D326" s="20"/>
      <c r="E326" s="20"/>
      <c r="F326" s="20"/>
      <c r="G326" s="20"/>
      <c r="H326" s="20"/>
      <c r="I326" s="20"/>
      <c r="J326" s="20"/>
      <c r="K326" s="165" t="str">
        <f>K12</f>
        <v>専門部
負担金：</v>
      </c>
      <c r="L326" s="900">
        <f>L12+L20+L28+L36+L46+L54+L62+L70+L80+L88+L96+L104+L114+L122+L130+L138+L148+L156+L164+L172</f>
        <v>0</v>
      </c>
      <c r="M326" s="901"/>
      <c r="N326" s="902"/>
      <c r="O326" s="20"/>
      <c r="P326" s="20"/>
      <c r="Q326" s="20"/>
      <c r="R326" s="20"/>
      <c r="S326" s="20"/>
      <c r="T326" s="20"/>
      <c r="U326" s="20"/>
    </row>
    <row r="327" spans="2:21" ht="12.75">
      <c r="B327" s="20"/>
      <c r="C327" s="20"/>
      <c r="D327" s="20"/>
      <c r="E327" s="20"/>
      <c r="F327" s="20"/>
      <c r="G327" s="20"/>
      <c r="H327" s="20"/>
      <c r="I327" s="20"/>
      <c r="J327" s="20"/>
      <c r="K327" s="165" t="str">
        <f>K13</f>
        <v>雑収入：</v>
      </c>
      <c r="L327" s="900">
        <f>L13+L21+L29+L37+L47+L55+L63+L71+L81+L89+L97+L105+L115+L123+L131+L139+L149+L157+L165+L173</f>
        <v>0</v>
      </c>
      <c r="M327" s="901"/>
      <c r="N327" s="902"/>
      <c r="O327" s="20"/>
      <c r="P327" s="20"/>
      <c r="Q327" s="20"/>
      <c r="R327" s="20"/>
      <c r="S327" s="20"/>
      <c r="T327" s="20"/>
      <c r="U327" s="20"/>
    </row>
    <row r="328" spans="2:21" ht="12.7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900"/>
      <c r="M328" s="901"/>
      <c r="N328" s="902"/>
      <c r="O328" s="20"/>
      <c r="P328" s="20"/>
      <c r="Q328" s="20"/>
      <c r="R328" s="20"/>
      <c r="S328" s="20"/>
      <c r="T328" s="20"/>
      <c r="U328" s="20"/>
    </row>
    <row r="331" ht="12.75">
      <c r="M331" s="71">
        <f aca="true" t="shared" si="19" ref="M331:M336">L323</f>
        <v>0</v>
      </c>
    </row>
    <row r="332" ht="12.75">
      <c r="M332" s="71">
        <f t="shared" si="19"/>
        <v>0</v>
      </c>
    </row>
    <row r="333" ht="12.75">
      <c r="M333" s="71" t="e">
        <f t="shared" si="19"/>
        <v>#VALUE!</v>
      </c>
    </row>
    <row r="334" ht="12.75">
      <c r="M334" s="71">
        <f t="shared" si="19"/>
        <v>0</v>
      </c>
    </row>
    <row r="335" ht="12.75">
      <c r="M335" s="71">
        <f t="shared" si="19"/>
        <v>0</v>
      </c>
    </row>
    <row r="336" ht="12.75">
      <c r="M336" s="71">
        <f t="shared" si="19"/>
        <v>0</v>
      </c>
    </row>
    <row r="340" spans="11:38" ht="12.75">
      <c r="K340" t="s">
        <v>2</v>
      </c>
      <c r="P340" s="69">
        <f>P176</f>
        <v>0</v>
      </c>
      <c r="AF340" s="5" t="s">
        <v>29</v>
      </c>
      <c r="AI340" s="5" t="s">
        <v>32</v>
      </c>
      <c r="AL340" s="5" t="s">
        <v>33</v>
      </c>
    </row>
    <row r="341" spans="11:38" ht="12.75">
      <c r="K341" t="s">
        <v>76</v>
      </c>
      <c r="P341" s="70">
        <f>U176</f>
        <v>0</v>
      </c>
      <c r="AF341" s="5" t="s">
        <v>28</v>
      </c>
      <c r="AI341" s="5" t="s">
        <v>43</v>
      </c>
      <c r="AL341" s="5" t="s">
        <v>34</v>
      </c>
    </row>
    <row r="342" spans="11:38" ht="12.75">
      <c r="K342" t="s">
        <v>77</v>
      </c>
      <c r="P342" s="69">
        <f>Z176</f>
        <v>0</v>
      </c>
      <c r="AF342" s="5" t="s">
        <v>74</v>
      </c>
      <c r="AI342" s="5" t="s">
        <v>75</v>
      </c>
      <c r="AL342" s="5" t="s">
        <v>35</v>
      </c>
    </row>
    <row r="343" spans="11:38" ht="12.75">
      <c r="K343" t="s">
        <v>78</v>
      </c>
      <c r="L343" t="s">
        <v>29</v>
      </c>
      <c r="P343">
        <f aca="true" t="shared" si="20" ref="P343:P349">AG8+AG16+AG24+AG32+AG42+AG50+AG58+AG66+AG76+AG84+AG92+AG100+AG110+AG118+AG126+AG134+AG144+AG152+AG160+AG168</f>
        <v>0</v>
      </c>
      <c r="AF343" s="5" t="s">
        <v>71</v>
      </c>
      <c r="AL343" s="5" t="s">
        <v>36</v>
      </c>
    </row>
    <row r="344" spans="12:32" ht="12.75">
      <c r="L344" t="s">
        <v>28</v>
      </c>
      <c r="P344">
        <f t="shared" si="20"/>
        <v>0</v>
      </c>
      <c r="AF344" s="5" t="s">
        <v>72</v>
      </c>
    </row>
    <row r="345" spans="12:32" ht="12.75">
      <c r="L345" t="s">
        <v>104</v>
      </c>
      <c r="P345">
        <f t="shared" si="20"/>
        <v>0</v>
      </c>
      <c r="AF345" s="4" t="s">
        <v>30</v>
      </c>
    </row>
    <row r="346" spans="12:32" ht="12.75">
      <c r="L346" t="s">
        <v>72</v>
      </c>
      <c r="P346">
        <f t="shared" si="20"/>
        <v>0</v>
      </c>
      <c r="AF346" s="5" t="s">
        <v>73</v>
      </c>
    </row>
    <row r="347" spans="12:16" ht="12.75">
      <c r="L347" t="s">
        <v>74</v>
      </c>
      <c r="P347">
        <f t="shared" si="20"/>
        <v>0</v>
      </c>
    </row>
    <row r="348" spans="12:16" ht="12.75">
      <c r="L348" s="68" t="s">
        <v>30</v>
      </c>
      <c r="P348">
        <f t="shared" si="20"/>
        <v>0</v>
      </c>
    </row>
    <row r="349" spans="12:16" ht="12.75">
      <c r="L349" t="s">
        <v>73</v>
      </c>
      <c r="P349">
        <f t="shared" si="20"/>
        <v>0</v>
      </c>
    </row>
    <row r="350" spans="11:16" ht="12.75">
      <c r="K350" t="s">
        <v>79</v>
      </c>
      <c r="L350" t="s">
        <v>32</v>
      </c>
      <c r="P350">
        <f>AJ8+AJ16+AJ24+AJ32+AJ42+AJ50+AJ58+AJ66+AJ76+AJ84+AJ92+AJ100+AJ110+AJ118+AJ126+AJ134+AJ144+AJ152+AJ160+AJ168</f>
        <v>0</v>
      </c>
    </row>
    <row r="351" spans="12:16" ht="12.75">
      <c r="L351" t="s">
        <v>43</v>
      </c>
      <c r="P351">
        <f>AJ9+AJ17+AJ25+AJ33+AJ43+AJ51+AJ59+AJ67+AJ77+AJ85+AJ93+AJ101+AJ111+AJ119+AJ127+AJ135+AJ145+AJ153+AJ161+AJ169</f>
        <v>0</v>
      </c>
    </row>
    <row r="352" spans="12:16" ht="12.75">
      <c r="L352" t="s">
        <v>75</v>
      </c>
      <c r="P352">
        <f>AJ10+AJ18+AJ26+AJ34+AJ44+AJ52+AJ60+AJ68+AJ78+AJ86+AJ94+AJ102+AJ112+AJ120+AJ128+AJ136+AJ146+AJ154+AJ162+AJ170</f>
        <v>0</v>
      </c>
    </row>
    <row r="353" spans="11:16" ht="12.75">
      <c r="K353" t="s">
        <v>6</v>
      </c>
      <c r="L353" t="s">
        <v>33</v>
      </c>
      <c r="P353">
        <f>AM8+AM16+AM24+AM32+AM42+AM50+AM58+AM66+AM76+AM84+AM92+AM100+AM110+AM118+AM126+AM134+AM144+AM152+AM160+AM168</f>
        <v>0</v>
      </c>
    </row>
    <row r="354" spans="12:16" ht="12.75">
      <c r="L354" t="s">
        <v>34</v>
      </c>
      <c r="P354">
        <f>AM9+AM17+AM25+AM33+AM43+AM51+AM59+AM67+AM77+AM85+AM93+AM101+AM111+AM119+AM127+AM135+AM145+AM153+AM161+AM169</f>
        <v>0</v>
      </c>
    </row>
    <row r="355" spans="12:16" ht="12.75">
      <c r="L355" t="s">
        <v>35</v>
      </c>
      <c r="P355">
        <f>AM10+AM18+AM26+AM34+AM44+AM52+AM60+AM68+AM78+AM86+AM94+AM102+AM112+AM120+AM128+AM136+AM146+AM154+AM162+AM170</f>
        <v>0</v>
      </c>
    </row>
    <row r="356" spans="12:16" ht="12.75">
      <c r="L356" t="s">
        <v>36</v>
      </c>
      <c r="P356">
        <f>AM11+AM19+AM27+AM35+AM45+AM53+AM61+AM69+AM79+AM87+AM95+AM103+AM113+AM121+AM129+AM137+AM147+AM155+AM163+AM171</f>
        <v>0</v>
      </c>
    </row>
  </sheetData>
  <sheetProtection/>
  <mergeCells count="933">
    <mergeCell ref="L309:N309"/>
    <mergeCell ref="L310:N310"/>
    <mergeCell ref="L312:N312"/>
    <mergeCell ref="L313:N313"/>
    <mergeCell ref="L314:N314"/>
    <mergeCell ref="AH308:AJ308"/>
    <mergeCell ref="L315:N315"/>
    <mergeCell ref="L292:N292"/>
    <mergeCell ref="L304:N304"/>
    <mergeCell ref="P305:AR305"/>
    <mergeCell ref="AH306:AJ307"/>
    <mergeCell ref="AK306:AM307"/>
    <mergeCell ref="AN306:AP307"/>
    <mergeCell ref="L298:N298"/>
    <mergeCell ref="L300:N300"/>
    <mergeCell ref="L301:N301"/>
    <mergeCell ref="AU306:AU307"/>
    <mergeCell ref="K308:N308"/>
    <mergeCell ref="P308:T308"/>
    <mergeCell ref="U308:Y308"/>
    <mergeCell ref="Z308:AD308"/>
    <mergeCell ref="AE308:AG308"/>
    <mergeCell ref="AQ306:AS307"/>
    <mergeCell ref="AQ308:AS308"/>
    <mergeCell ref="AK308:AM308"/>
    <mergeCell ref="AN308:AP308"/>
    <mergeCell ref="L303:N303"/>
    <mergeCell ref="J305:N306"/>
    <mergeCell ref="P306:T306"/>
    <mergeCell ref="U306:AD306"/>
    <mergeCell ref="AE306:AG307"/>
    <mergeCell ref="AT306:AT307"/>
    <mergeCell ref="L297:N297"/>
    <mergeCell ref="K296:N296"/>
    <mergeCell ref="P296:T296"/>
    <mergeCell ref="U296:Y296"/>
    <mergeCell ref="Z296:AD296"/>
    <mergeCell ref="L302:N302"/>
    <mergeCell ref="AQ294:AS295"/>
    <mergeCell ref="AE296:AG296"/>
    <mergeCell ref="AH296:AJ296"/>
    <mergeCell ref="AK296:AM296"/>
    <mergeCell ref="AN296:AP296"/>
    <mergeCell ref="AQ296:AS296"/>
    <mergeCell ref="AU294:AU295"/>
    <mergeCell ref="AT294:AT295"/>
    <mergeCell ref="J293:N294"/>
    <mergeCell ref="P293:AR293"/>
    <mergeCell ref="P294:T294"/>
    <mergeCell ref="U294:AD294"/>
    <mergeCell ref="AE294:AG295"/>
    <mergeCell ref="AH294:AJ295"/>
    <mergeCell ref="AK294:AM295"/>
    <mergeCell ref="AN294:AP295"/>
    <mergeCell ref="AQ261:AS261"/>
    <mergeCell ref="J262:N262"/>
    <mergeCell ref="P262:T262"/>
    <mergeCell ref="U262:Y262"/>
    <mergeCell ref="Z262:AD262"/>
    <mergeCell ref="AE262:AG262"/>
    <mergeCell ref="AH262:AJ262"/>
    <mergeCell ref="AK262:AM262"/>
    <mergeCell ref="AN262:AP262"/>
    <mergeCell ref="AQ262:AS262"/>
    <mergeCell ref="U261:Y261"/>
    <mergeCell ref="Z261:AD261"/>
    <mergeCell ref="AE261:AG261"/>
    <mergeCell ref="AH261:AJ261"/>
    <mergeCell ref="AK261:AM261"/>
    <mergeCell ref="AN261:AP261"/>
    <mergeCell ref="J261:N261"/>
    <mergeCell ref="P261:T261"/>
    <mergeCell ref="L259:N259"/>
    <mergeCell ref="L260:N260"/>
    <mergeCell ref="AN253:AP253"/>
    <mergeCell ref="AQ253:AS253"/>
    <mergeCell ref="P253:T253"/>
    <mergeCell ref="U253:Y253"/>
    <mergeCell ref="Z253:AD253"/>
    <mergeCell ref="AE253:AG253"/>
    <mergeCell ref="A254:A260"/>
    <mergeCell ref="L254:N254"/>
    <mergeCell ref="B255:E255"/>
    <mergeCell ref="L255:N255"/>
    <mergeCell ref="B256:E257"/>
    <mergeCell ref="B258:E258"/>
    <mergeCell ref="L258:N258"/>
    <mergeCell ref="B259:E260"/>
    <mergeCell ref="AH253:AJ253"/>
    <mergeCell ref="AK253:AM253"/>
    <mergeCell ref="L250:N250"/>
    <mergeCell ref="B251:E252"/>
    <mergeCell ref="L251:N251"/>
    <mergeCell ref="L252:N252"/>
    <mergeCell ref="B253:E253"/>
    <mergeCell ref="K253:N253"/>
    <mergeCell ref="S250:T250"/>
    <mergeCell ref="X250:Y250"/>
    <mergeCell ref="AK245:AM245"/>
    <mergeCell ref="AN245:AP245"/>
    <mergeCell ref="AQ245:AS245"/>
    <mergeCell ref="A246:A252"/>
    <mergeCell ref="L246:N246"/>
    <mergeCell ref="B247:E247"/>
    <mergeCell ref="L247:N247"/>
    <mergeCell ref="B248:E249"/>
    <mergeCell ref="B250:E250"/>
    <mergeCell ref="AK244:AM244"/>
    <mergeCell ref="AN244:AP244"/>
    <mergeCell ref="AQ244:AS244"/>
    <mergeCell ref="B245:E245"/>
    <mergeCell ref="K245:N245"/>
    <mergeCell ref="P245:T245"/>
    <mergeCell ref="U245:Y245"/>
    <mergeCell ref="Z245:AD245"/>
    <mergeCell ref="AE245:AG245"/>
    <mergeCell ref="AH245:AJ245"/>
    <mergeCell ref="AH243:AJ243"/>
    <mergeCell ref="AK243:AM243"/>
    <mergeCell ref="AN243:AP243"/>
    <mergeCell ref="AQ243:AS243"/>
    <mergeCell ref="J244:N244"/>
    <mergeCell ref="P244:T244"/>
    <mergeCell ref="U244:Y244"/>
    <mergeCell ref="Z244:AD244"/>
    <mergeCell ref="AE244:AG244"/>
    <mergeCell ref="AH244:AJ244"/>
    <mergeCell ref="L242:N242"/>
    <mergeCell ref="J243:N243"/>
    <mergeCell ref="P243:T243"/>
    <mergeCell ref="U243:Y243"/>
    <mergeCell ref="Z243:AD243"/>
    <mergeCell ref="AE243:AG243"/>
    <mergeCell ref="AQ235:AS235"/>
    <mergeCell ref="A236:A242"/>
    <mergeCell ref="L236:N236"/>
    <mergeCell ref="B237:E237"/>
    <mergeCell ref="L237:N237"/>
    <mergeCell ref="B238:E239"/>
    <mergeCell ref="B240:E240"/>
    <mergeCell ref="L240:N240"/>
    <mergeCell ref="B241:E242"/>
    <mergeCell ref="L241:N241"/>
    <mergeCell ref="U235:Y235"/>
    <mergeCell ref="Z235:AD235"/>
    <mergeCell ref="AE235:AG235"/>
    <mergeCell ref="AH235:AJ235"/>
    <mergeCell ref="AK235:AM235"/>
    <mergeCell ref="AN235:AP235"/>
    <mergeCell ref="B233:E234"/>
    <mergeCell ref="L233:N233"/>
    <mergeCell ref="L234:N234"/>
    <mergeCell ref="B235:E235"/>
    <mergeCell ref="K235:N235"/>
    <mergeCell ref="P235:T235"/>
    <mergeCell ref="AK227:AM227"/>
    <mergeCell ref="AN227:AP227"/>
    <mergeCell ref="AQ227:AS227"/>
    <mergeCell ref="A228:A234"/>
    <mergeCell ref="L228:N228"/>
    <mergeCell ref="B229:E229"/>
    <mergeCell ref="L229:N229"/>
    <mergeCell ref="B230:E231"/>
    <mergeCell ref="B232:E232"/>
    <mergeCell ref="L232:N232"/>
    <mergeCell ref="B227:E227"/>
    <mergeCell ref="K227:N227"/>
    <mergeCell ref="P227:T227"/>
    <mergeCell ref="U227:Y227"/>
    <mergeCell ref="AE227:AG227"/>
    <mergeCell ref="AH227:AJ227"/>
    <mergeCell ref="A220:A226"/>
    <mergeCell ref="L220:N220"/>
    <mergeCell ref="B221:E221"/>
    <mergeCell ref="L221:N221"/>
    <mergeCell ref="B222:E223"/>
    <mergeCell ref="B224:E224"/>
    <mergeCell ref="L224:N224"/>
    <mergeCell ref="B225:E226"/>
    <mergeCell ref="L225:N225"/>
    <mergeCell ref="L226:N226"/>
    <mergeCell ref="Z219:AD219"/>
    <mergeCell ref="AE219:AG219"/>
    <mergeCell ref="AH219:AJ219"/>
    <mergeCell ref="AK219:AM219"/>
    <mergeCell ref="AN219:AP219"/>
    <mergeCell ref="AQ219:AS219"/>
    <mergeCell ref="B217:E218"/>
    <mergeCell ref="L217:N217"/>
    <mergeCell ref="L218:N218"/>
    <mergeCell ref="B219:E219"/>
    <mergeCell ref="K219:N219"/>
    <mergeCell ref="P219:T219"/>
    <mergeCell ref="AK211:AM211"/>
    <mergeCell ref="AN211:AP211"/>
    <mergeCell ref="AQ211:AS211"/>
    <mergeCell ref="A212:A218"/>
    <mergeCell ref="L212:N212"/>
    <mergeCell ref="B213:E213"/>
    <mergeCell ref="L213:N213"/>
    <mergeCell ref="B214:E215"/>
    <mergeCell ref="B216:E216"/>
    <mergeCell ref="L216:N216"/>
    <mergeCell ref="AK210:AM210"/>
    <mergeCell ref="AN210:AP210"/>
    <mergeCell ref="AQ210:AS210"/>
    <mergeCell ref="B211:E211"/>
    <mergeCell ref="K211:N211"/>
    <mergeCell ref="P211:T211"/>
    <mergeCell ref="U211:Y211"/>
    <mergeCell ref="Z211:AD211"/>
    <mergeCell ref="AE211:AG211"/>
    <mergeCell ref="AH211:AJ211"/>
    <mergeCell ref="AH209:AJ209"/>
    <mergeCell ref="AK209:AM209"/>
    <mergeCell ref="AN209:AP209"/>
    <mergeCell ref="AQ209:AS209"/>
    <mergeCell ref="J210:N210"/>
    <mergeCell ref="P210:T210"/>
    <mergeCell ref="U210:Y210"/>
    <mergeCell ref="Z210:AD210"/>
    <mergeCell ref="AE210:AG210"/>
    <mergeCell ref="AH210:AJ210"/>
    <mergeCell ref="L207:N207"/>
    <mergeCell ref="L208:N208"/>
    <mergeCell ref="J209:N209"/>
    <mergeCell ref="P209:T209"/>
    <mergeCell ref="S206:T206"/>
    <mergeCell ref="AE209:AG209"/>
    <mergeCell ref="X206:Y206"/>
    <mergeCell ref="AC206:AD206"/>
    <mergeCell ref="AN201:AP201"/>
    <mergeCell ref="AQ201:AS201"/>
    <mergeCell ref="A202:A208"/>
    <mergeCell ref="L202:N202"/>
    <mergeCell ref="B203:E203"/>
    <mergeCell ref="L203:N203"/>
    <mergeCell ref="B204:E205"/>
    <mergeCell ref="B206:E206"/>
    <mergeCell ref="L206:N206"/>
    <mergeCell ref="B207:E208"/>
    <mergeCell ref="P201:T201"/>
    <mergeCell ref="U201:Y201"/>
    <mergeCell ref="Z201:AD201"/>
    <mergeCell ref="AE201:AG201"/>
    <mergeCell ref="AH201:AJ201"/>
    <mergeCell ref="AK201:AM201"/>
    <mergeCell ref="B198:E198"/>
    <mergeCell ref="L198:N198"/>
    <mergeCell ref="B199:E200"/>
    <mergeCell ref="L199:N199"/>
    <mergeCell ref="L200:N200"/>
    <mergeCell ref="B201:E201"/>
    <mergeCell ref="K201:N201"/>
    <mergeCell ref="AE193:AG193"/>
    <mergeCell ref="AH193:AJ193"/>
    <mergeCell ref="AK193:AM193"/>
    <mergeCell ref="AN193:AP193"/>
    <mergeCell ref="AQ193:AS193"/>
    <mergeCell ref="A194:A200"/>
    <mergeCell ref="L194:N194"/>
    <mergeCell ref="B195:E195"/>
    <mergeCell ref="L195:N195"/>
    <mergeCell ref="B196:E197"/>
    <mergeCell ref="L190:N190"/>
    <mergeCell ref="B191:E192"/>
    <mergeCell ref="L191:N191"/>
    <mergeCell ref="L192:N192"/>
    <mergeCell ref="B193:E193"/>
    <mergeCell ref="K193:N193"/>
    <mergeCell ref="AH185:AJ185"/>
    <mergeCell ref="AK185:AM185"/>
    <mergeCell ref="AN185:AP185"/>
    <mergeCell ref="AQ185:AS185"/>
    <mergeCell ref="A186:A192"/>
    <mergeCell ref="L186:N186"/>
    <mergeCell ref="B187:E187"/>
    <mergeCell ref="L187:N187"/>
    <mergeCell ref="B188:E189"/>
    <mergeCell ref="B190:E190"/>
    <mergeCell ref="B185:E185"/>
    <mergeCell ref="K185:N185"/>
    <mergeCell ref="P185:T185"/>
    <mergeCell ref="U185:Y185"/>
    <mergeCell ref="Z185:AD185"/>
    <mergeCell ref="AE185:AG185"/>
    <mergeCell ref="AH177:AJ177"/>
    <mergeCell ref="AK177:AM177"/>
    <mergeCell ref="AN177:AP177"/>
    <mergeCell ref="AQ177:AS177"/>
    <mergeCell ref="A178:A184"/>
    <mergeCell ref="L178:N178"/>
    <mergeCell ref="B179:E179"/>
    <mergeCell ref="L179:N179"/>
    <mergeCell ref="B180:E181"/>
    <mergeCell ref="B182:E182"/>
    <mergeCell ref="L182:N182"/>
    <mergeCell ref="B183:E184"/>
    <mergeCell ref="L184:N184"/>
    <mergeCell ref="S182:T182"/>
    <mergeCell ref="AE177:AG177"/>
    <mergeCell ref="B167:E167"/>
    <mergeCell ref="B177:E177"/>
    <mergeCell ref="K177:N177"/>
    <mergeCell ref="L183:N183"/>
    <mergeCell ref="J175:N175"/>
    <mergeCell ref="L328:N328"/>
    <mergeCell ref="L327:N327"/>
    <mergeCell ref="L326:N326"/>
    <mergeCell ref="L325:N325"/>
    <mergeCell ref="L324:N324"/>
    <mergeCell ref="L323:N323"/>
    <mergeCell ref="B135:E135"/>
    <mergeCell ref="B136:E137"/>
    <mergeCell ref="B138:E138"/>
    <mergeCell ref="B139:E140"/>
    <mergeCell ref="B143:E143"/>
    <mergeCell ref="B145:E145"/>
    <mergeCell ref="B123:E124"/>
    <mergeCell ref="B115:E116"/>
    <mergeCell ref="B117:E117"/>
    <mergeCell ref="B125:E125"/>
    <mergeCell ref="B127:E127"/>
    <mergeCell ref="B133:E133"/>
    <mergeCell ref="B111:E111"/>
    <mergeCell ref="B112:E113"/>
    <mergeCell ref="B114:E114"/>
    <mergeCell ref="B119:E119"/>
    <mergeCell ref="B120:E121"/>
    <mergeCell ref="B122:E122"/>
    <mergeCell ref="B97:E98"/>
    <mergeCell ref="B101:E101"/>
    <mergeCell ref="B102:E103"/>
    <mergeCell ref="B104:E104"/>
    <mergeCell ref="B105:E106"/>
    <mergeCell ref="B109:E109"/>
    <mergeCell ref="B83:E83"/>
    <mergeCell ref="B89:E90"/>
    <mergeCell ref="B91:E91"/>
    <mergeCell ref="B93:E93"/>
    <mergeCell ref="B94:E95"/>
    <mergeCell ref="B96:E96"/>
    <mergeCell ref="B71:E72"/>
    <mergeCell ref="B75:E75"/>
    <mergeCell ref="B77:E77"/>
    <mergeCell ref="B78:E79"/>
    <mergeCell ref="B80:E80"/>
    <mergeCell ref="B81:E82"/>
    <mergeCell ref="B57:E57"/>
    <mergeCell ref="B63:E64"/>
    <mergeCell ref="B65:E65"/>
    <mergeCell ref="B67:E67"/>
    <mergeCell ref="B68:E69"/>
    <mergeCell ref="B70:E70"/>
    <mergeCell ref="B34:E35"/>
    <mergeCell ref="B36:E36"/>
    <mergeCell ref="B37:E38"/>
    <mergeCell ref="B41:E41"/>
    <mergeCell ref="B43:E43"/>
    <mergeCell ref="B49:E49"/>
    <mergeCell ref="B44:E45"/>
    <mergeCell ref="B46:E46"/>
    <mergeCell ref="B47:E48"/>
    <mergeCell ref="B20:E20"/>
    <mergeCell ref="B21:E22"/>
    <mergeCell ref="B23:E23"/>
    <mergeCell ref="B25:E25"/>
    <mergeCell ref="B26:E27"/>
    <mergeCell ref="B33:E33"/>
    <mergeCell ref="B10:E11"/>
    <mergeCell ref="B12:E12"/>
    <mergeCell ref="B13:E14"/>
    <mergeCell ref="B15:E15"/>
    <mergeCell ref="B17:E17"/>
    <mergeCell ref="B18:E19"/>
    <mergeCell ref="AK109:AM109"/>
    <mergeCell ref="AE133:AG133"/>
    <mergeCell ref="AK83:AM83"/>
    <mergeCell ref="AK91:AM91"/>
    <mergeCell ref="AK107:AM107"/>
    <mergeCell ref="U143:Y143"/>
    <mergeCell ref="U133:Y133"/>
    <mergeCell ref="U91:Y91"/>
    <mergeCell ref="U107:Y107"/>
    <mergeCell ref="U108:Y108"/>
    <mergeCell ref="AN175:AP175"/>
    <mergeCell ref="AN151:AP151"/>
    <mergeCell ref="U167:Y167"/>
    <mergeCell ref="U159:Y159"/>
    <mergeCell ref="U142:Y142"/>
    <mergeCell ref="U175:Y175"/>
    <mergeCell ref="U151:Y151"/>
    <mergeCell ref="AN159:AP159"/>
    <mergeCell ref="AN176:AP176"/>
    <mergeCell ref="AQ175:AS175"/>
    <mergeCell ref="AQ176:AS176"/>
    <mergeCell ref="AH176:AJ176"/>
    <mergeCell ref="U7:Y7"/>
    <mergeCell ref="U15:Y15"/>
    <mergeCell ref="U31:Y31"/>
    <mergeCell ref="U23:Y23"/>
    <mergeCell ref="U41:Y41"/>
    <mergeCell ref="AQ40:AS40"/>
    <mergeCell ref="AQ74:AS74"/>
    <mergeCell ref="U57:Y57"/>
    <mergeCell ref="U49:Y49"/>
    <mergeCell ref="U65:Y65"/>
    <mergeCell ref="AK57:AM57"/>
    <mergeCell ref="Z74:AD74"/>
    <mergeCell ref="U73:Y73"/>
    <mergeCell ref="U74:Y74"/>
    <mergeCell ref="AE74:AG74"/>
    <mergeCell ref="AH74:AJ74"/>
    <mergeCell ref="AQ159:AS159"/>
    <mergeCell ref="AN167:AP167"/>
    <mergeCell ref="AQ167:AS167"/>
    <mergeCell ref="AN125:AP125"/>
    <mergeCell ref="AQ125:AS125"/>
    <mergeCell ref="AN133:AP133"/>
    <mergeCell ref="AQ133:AS133"/>
    <mergeCell ref="AN143:AP143"/>
    <mergeCell ref="AN99:AP99"/>
    <mergeCell ref="AQ99:AS99"/>
    <mergeCell ref="AN109:AP109"/>
    <mergeCell ref="AQ109:AS109"/>
    <mergeCell ref="AN117:AP117"/>
    <mergeCell ref="AQ151:AS151"/>
    <mergeCell ref="AN75:AP75"/>
    <mergeCell ref="AQ75:AS75"/>
    <mergeCell ref="AN83:AP83"/>
    <mergeCell ref="AQ83:AS83"/>
    <mergeCell ref="AN91:AP91"/>
    <mergeCell ref="AQ143:AS143"/>
    <mergeCell ref="AN141:AP141"/>
    <mergeCell ref="AN142:AP142"/>
    <mergeCell ref="AQ141:AS141"/>
    <mergeCell ref="AQ142:AS142"/>
    <mergeCell ref="AN65:AP65"/>
    <mergeCell ref="AQ65:AS65"/>
    <mergeCell ref="AN73:AP73"/>
    <mergeCell ref="AN74:AP74"/>
    <mergeCell ref="AQ73:AS73"/>
    <mergeCell ref="AQ117:AS117"/>
    <mergeCell ref="AN107:AP107"/>
    <mergeCell ref="AN108:AP108"/>
    <mergeCell ref="AQ107:AS107"/>
    <mergeCell ref="AQ108:AS108"/>
    <mergeCell ref="AN41:AP41"/>
    <mergeCell ref="AQ41:AS41"/>
    <mergeCell ref="AN39:AP39"/>
    <mergeCell ref="AN40:AP40"/>
    <mergeCell ref="AQ39:AS39"/>
    <mergeCell ref="AQ91:AS91"/>
    <mergeCell ref="AN49:AP49"/>
    <mergeCell ref="AQ49:AS49"/>
    <mergeCell ref="AN57:AP57"/>
    <mergeCell ref="AQ57:AS57"/>
    <mergeCell ref="AS1:AV1"/>
    <mergeCell ref="AS2:AT2"/>
    <mergeCell ref="AH5:AJ6"/>
    <mergeCell ref="AK5:AM6"/>
    <mergeCell ref="AN5:AP6"/>
    <mergeCell ref="AN31:AP31"/>
    <mergeCell ref="AQ31:AS31"/>
    <mergeCell ref="AH23:AJ23"/>
    <mergeCell ref="AH31:AJ31"/>
    <mergeCell ref="AK31:AM31"/>
    <mergeCell ref="F4:H5"/>
    <mergeCell ref="J4:N5"/>
    <mergeCell ref="P4:AR4"/>
    <mergeCell ref="AE7:AG7"/>
    <mergeCell ref="U5:AD5"/>
    <mergeCell ref="AE5:AG6"/>
    <mergeCell ref="L77:N77"/>
    <mergeCell ref="AQ5:AS6"/>
    <mergeCell ref="AN7:AP7"/>
    <mergeCell ref="AQ7:AS7"/>
    <mergeCell ref="L29:N29"/>
    <mergeCell ref="L30:N30"/>
    <mergeCell ref="L12:N12"/>
    <mergeCell ref="AQ15:AS15"/>
    <mergeCell ref="AN23:AP23"/>
    <mergeCell ref="AQ23:AS23"/>
    <mergeCell ref="L22:N22"/>
    <mergeCell ref="L32:N32"/>
    <mergeCell ref="K23:N23"/>
    <mergeCell ref="P23:T23"/>
    <mergeCell ref="K83:N83"/>
    <mergeCell ref="L139:N139"/>
    <mergeCell ref="K49:N49"/>
    <mergeCell ref="P49:T49"/>
    <mergeCell ref="K65:N65"/>
    <mergeCell ref="P65:T65"/>
    <mergeCell ref="P15:T15"/>
    <mergeCell ref="A8:A14"/>
    <mergeCell ref="A16:A22"/>
    <mergeCell ref="L14:N14"/>
    <mergeCell ref="K7:N7"/>
    <mergeCell ref="P7:T7"/>
    <mergeCell ref="L8:N8"/>
    <mergeCell ref="L21:N21"/>
    <mergeCell ref="L13:N13"/>
    <mergeCell ref="L9:N9"/>
    <mergeCell ref="B9:E9"/>
    <mergeCell ref="AK15:AM15"/>
    <mergeCell ref="L16:N16"/>
    <mergeCell ref="L17:N17"/>
    <mergeCell ref="L20:N20"/>
    <mergeCell ref="Z15:AD15"/>
    <mergeCell ref="AE15:AG15"/>
    <mergeCell ref="AH15:AJ15"/>
    <mergeCell ref="K15:N15"/>
    <mergeCell ref="S12:T12"/>
    <mergeCell ref="L37:N37"/>
    <mergeCell ref="L38:N38"/>
    <mergeCell ref="L24:N24"/>
    <mergeCell ref="L25:N25"/>
    <mergeCell ref="L28:N28"/>
    <mergeCell ref="A24:A30"/>
    <mergeCell ref="B28:E28"/>
    <mergeCell ref="B29:E30"/>
    <mergeCell ref="B31:E31"/>
    <mergeCell ref="K31:N31"/>
    <mergeCell ref="A1:B1"/>
    <mergeCell ref="L33:N33"/>
    <mergeCell ref="L36:N36"/>
    <mergeCell ref="A4:A6"/>
    <mergeCell ref="Z31:AD31"/>
    <mergeCell ref="AE31:AG31"/>
    <mergeCell ref="P5:T5"/>
    <mergeCell ref="S28:T28"/>
    <mergeCell ref="X28:Y28"/>
    <mergeCell ref="AC28:AD28"/>
    <mergeCell ref="AU2:AV2"/>
    <mergeCell ref="Z23:AD23"/>
    <mergeCell ref="AE23:AG23"/>
    <mergeCell ref="AK23:AM23"/>
    <mergeCell ref="AH7:AJ7"/>
    <mergeCell ref="AK7:AM7"/>
    <mergeCell ref="AN15:AP15"/>
    <mergeCell ref="Z7:AD7"/>
    <mergeCell ref="AU5:AU6"/>
    <mergeCell ref="AT5:AT6"/>
    <mergeCell ref="Z49:AD49"/>
    <mergeCell ref="AK41:AM41"/>
    <mergeCell ref="L42:N42"/>
    <mergeCell ref="L43:N43"/>
    <mergeCell ref="L46:N46"/>
    <mergeCell ref="L47:N47"/>
    <mergeCell ref="L48:N48"/>
    <mergeCell ref="K41:N41"/>
    <mergeCell ref="P41:T41"/>
    <mergeCell ref="AC46:AD46"/>
    <mergeCell ref="A50:A56"/>
    <mergeCell ref="L50:N50"/>
    <mergeCell ref="L51:N51"/>
    <mergeCell ref="L54:N54"/>
    <mergeCell ref="L55:N55"/>
    <mergeCell ref="L56:N56"/>
    <mergeCell ref="B51:E51"/>
    <mergeCell ref="B52:E53"/>
    <mergeCell ref="B54:E54"/>
    <mergeCell ref="B55:E56"/>
    <mergeCell ref="A58:A64"/>
    <mergeCell ref="L58:N58"/>
    <mergeCell ref="L59:N59"/>
    <mergeCell ref="L62:N62"/>
    <mergeCell ref="L63:N63"/>
    <mergeCell ref="L64:N64"/>
    <mergeCell ref="B59:E59"/>
    <mergeCell ref="AK75:AM75"/>
    <mergeCell ref="K75:N75"/>
    <mergeCell ref="P75:T75"/>
    <mergeCell ref="AH75:AJ75"/>
    <mergeCell ref="Z75:AD75"/>
    <mergeCell ref="K57:N57"/>
    <mergeCell ref="P57:T57"/>
    <mergeCell ref="AE57:AG57"/>
    <mergeCell ref="AH57:AJ57"/>
    <mergeCell ref="Z57:AD57"/>
    <mergeCell ref="L80:N80"/>
    <mergeCell ref="L81:N81"/>
    <mergeCell ref="L82:N82"/>
    <mergeCell ref="L66:N66"/>
    <mergeCell ref="L67:N67"/>
    <mergeCell ref="L70:N70"/>
    <mergeCell ref="L71:N71"/>
    <mergeCell ref="L72:N72"/>
    <mergeCell ref="J73:N73"/>
    <mergeCell ref="L76:N76"/>
    <mergeCell ref="AE83:AG83"/>
    <mergeCell ref="AH83:AJ83"/>
    <mergeCell ref="P83:T83"/>
    <mergeCell ref="Z83:AD83"/>
    <mergeCell ref="AE75:AG75"/>
    <mergeCell ref="U75:Y75"/>
    <mergeCell ref="U83:Y83"/>
    <mergeCell ref="S80:T80"/>
    <mergeCell ref="X80:Y80"/>
    <mergeCell ref="AC80:AD80"/>
    <mergeCell ref="L98:N98"/>
    <mergeCell ref="A84:A90"/>
    <mergeCell ref="L84:N84"/>
    <mergeCell ref="L85:N85"/>
    <mergeCell ref="L88:N88"/>
    <mergeCell ref="L89:N89"/>
    <mergeCell ref="L90:N90"/>
    <mergeCell ref="B85:E85"/>
    <mergeCell ref="B86:E87"/>
    <mergeCell ref="B88:E88"/>
    <mergeCell ref="AE91:AG91"/>
    <mergeCell ref="AH91:AJ91"/>
    <mergeCell ref="Z91:AD91"/>
    <mergeCell ref="K99:N99"/>
    <mergeCell ref="P99:T99"/>
    <mergeCell ref="Z99:AD99"/>
    <mergeCell ref="L92:N92"/>
    <mergeCell ref="L93:N93"/>
    <mergeCell ref="L96:N96"/>
    <mergeCell ref="L97:N97"/>
    <mergeCell ref="AE99:AG99"/>
    <mergeCell ref="AH99:AJ99"/>
    <mergeCell ref="AK99:AM99"/>
    <mergeCell ref="A100:A106"/>
    <mergeCell ref="L100:N100"/>
    <mergeCell ref="L101:N101"/>
    <mergeCell ref="L104:N104"/>
    <mergeCell ref="L106:N106"/>
    <mergeCell ref="U99:Y99"/>
    <mergeCell ref="B99:E99"/>
    <mergeCell ref="J40:N40"/>
    <mergeCell ref="P39:T39"/>
    <mergeCell ref="P40:T40"/>
    <mergeCell ref="U39:Y39"/>
    <mergeCell ref="U40:Y40"/>
    <mergeCell ref="AK40:AM40"/>
    <mergeCell ref="Z39:AD39"/>
    <mergeCell ref="Z40:AD40"/>
    <mergeCell ref="J39:N39"/>
    <mergeCell ref="Z65:AD65"/>
    <mergeCell ref="AK74:AM74"/>
    <mergeCell ref="AH40:AJ40"/>
    <mergeCell ref="AE65:AG65"/>
    <mergeCell ref="AH65:AJ65"/>
    <mergeCell ref="AK65:AM65"/>
    <mergeCell ref="AE41:AG41"/>
    <mergeCell ref="AH41:AJ41"/>
    <mergeCell ref="AE49:AG49"/>
    <mergeCell ref="AH49:AJ49"/>
    <mergeCell ref="AK73:AM73"/>
    <mergeCell ref="AE39:AG39"/>
    <mergeCell ref="AE40:AG40"/>
    <mergeCell ref="AH39:AJ39"/>
    <mergeCell ref="AE73:AG73"/>
    <mergeCell ref="AH73:AJ73"/>
    <mergeCell ref="AK39:AM39"/>
    <mergeCell ref="AK49:AM49"/>
    <mergeCell ref="J107:N107"/>
    <mergeCell ref="P107:T107"/>
    <mergeCell ref="Z107:AD107"/>
    <mergeCell ref="AE107:AG107"/>
    <mergeCell ref="AH107:AJ107"/>
    <mergeCell ref="J74:N74"/>
    <mergeCell ref="P74:T74"/>
    <mergeCell ref="K91:N91"/>
    <mergeCell ref="P91:T91"/>
    <mergeCell ref="L105:N105"/>
    <mergeCell ref="J108:N108"/>
    <mergeCell ref="P108:T108"/>
    <mergeCell ref="Z108:AD108"/>
    <mergeCell ref="AK108:AM108"/>
    <mergeCell ref="AE108:AG108"/>
    <mergeCell ref="AH108:AJ108"/>
    <mergeCell ref="K109:N109"/>
    <mergeCell ref="P109:T109"/>
    <mergeCell ref="Z109:AD109"/>
    <mergeCell ref="AE109:AG109"/>
    <mergeCell ref="AH109:AJ109"/>
    <mergeCell ref="K117:N117"/>
    <mergeCell ref="P117:T117"/>
    <mergeCell ref="Z117:AD117"/>
    <mergeCell ref="L116:N116"/>
    <mergeCell ref="L110:N110"/>
    <mergeCell ref="L111:N111"/>
    <mergeCell ref="L114:N114"/>
    <mergeCell ref="L115:N115"/>
    <mergeCell ref="AE117:AG117"/>
    <mergeCell ref="AH117:AJ117"/>
    <mergeCell ref="AK117:AM117"/>
    <mergeCell ref="S114:T114"/>
    <mergeCell ref="X114:Y114"/>
    <mergeCell ref="AC114:AD114"/>
    <mergeCell ref="AE125:AG125"/>
    <mergeCell ref="P125:T125"/>
    <mergeCell ref="Z125:AD125"/>
    <mergeCell ref="U117:Y117"/>
    <mergeCell ref="A118:A124"/>
    <mergeCell ref="L118:N118"/>
    <mergeCell ref="L119:N119"/>
    <mergeCell ref="L122:N122"/>
    <mergeCell ref="L123:N123"/>
    <mergeCell ref="U125:Y125"/>
    <mergeCell ref="L124:N124"/>
    <mergeCell ref="A126:A132"/>
    <mergeCell ref="L126:N126"/>
    <mergeCell ref="L127:N127"/>
    <mergeCell ref="L130:N130"/>
    <mergeCell ref="L131:N131"/>
    <mergeCell ref="L132:N132"/>
    <mergeCell ref="B128:E129"/>
    <mergeCell ref="B130:E130"/>
    <mergeCell ref="B131:E132"/>
    <mergeCell ref="AH125:AJ125"/>
    <mergeCell ref="AK133:AM133"/>
    <mergeCell ref="AK125:AM125"/>
    <mergeCell ref="A134:A140"/>
    <mergeCell ref="L134:N134"/>
    <mergeCell ref="L135:N135"/>
    <mergeCell ref="L138:N138"/>
    <mergeCell ref="L140:N140"/>
    <mergeCell ref="K133:N133"/>
    <mergeCell ref="K125:N125"/>
    <mergeCell ref="AH142:AJ142"/>
    <mergeCell ref="AK142:AM142"/>
    <mergeCell ref="J141:N141"/>
    <mergeCell ref="AE141:AG141"/>
    <mergeCell ref="AH141:AJ141"/>
    <mergeCell ref="AH133:AJ133"/>
    <mergeCell ref="U141:Y141"/>
    <mergeCell ref="K143:N143"/>
    <mergeCell ref="P143:T143"/>
    <mergeCell ref="Z143:AD143"/>
    <mergeCell ref="AE143:AG143"/>
    <mergeCell ref="AH143:AJ143"/>
    <mergeCell ref="AK141:AM141"/>
    <mergeCell ref="J142:N142"/>
    <mergeCell ref="P142:T142"/>
    <mergeCell ref="Z142:AD142"/>
    <mergeCell ref="AE142:AG142"/>
    <mergeCell ref="AK143:AM143"/>
    <mergeCell ref="A144:A150"/>
    <mergeCell ref="L144:N144"/>
    <mergeCell ref="L145:N145"/>
    <mergeCell ref="L148:N148"/>
    <mergeCell ref="L149:N149"/>
    <mergeCell ref="B146:E147"/>
    <mergeCell ref="B148:E148"/>
    <mergeCell ref="B149:E150"/>
    <mergeCell ref="L150:N150"/>
    <mergeCell ref="A160:A166"/>
    <mergeCell ref="K159:N159"/>
    <mergeCell ref="B156:E156"/>
    <mergeCell ref="B157:E158"/>
    <mergeCell ref="B153:E153"/>
    <mergeCell ref="P151:T151"/>
    <mergeCell ref="B159:E159"/>
    <mergeCell ref="B151:E151"/>
    <mergeCell ref="S156:T156"/>
    <mergeCell ref="K151:N151"/>
    <mergeCell ref="AK151:AM151"/>
    <mergeCell ref="A152:A158"/>
    <mergeCell ref="L152:N152"/>
    <mergeCell ref="L153:N153"/>
    <mergeCell ref="L156:N156"/>
    <mergeCell ref="L157:N157"/>
    <mergeCell ref="L158:N158"/>
    <mergeCell ref="Z151:AD151"/>
    <mergeCell ref="X156:Y156"/>
    <mergeCell ref="B154:E155"/>
    <mergeCell ref="L160:N160"/>
    <mergeCell ref="L161:N161"/>
    <mergeCell ref="L164:N164"/>
    <mergeCell ref="L165:N165"/>
    <mergeCell ref="L166:N166"/>
    <mergeCell ref="B165:E166"/>
    <mergeCell ref="B162:E163"/>
    <mergeCell ref="B164:E164"/>
    <mergeCell ref="B161:E161"/>
    <mergeCell ref="A168:A174"/>
    <mergeCell ref="L168:N168"/>
    <mergeCell ref="L169:N169"/>
    <mergeCell ref="L172:N172"/>
    <mergeCell ref="L173:N173"/>
    <mergeCell ref="L174:N174"/>
    <mergeCell ref="B173:E174"/>
    <mergeCell ref="B169:E169"/>
    <mergeCell ref="B170:E171"/>
    <mergeCell ref="B172:E172"/>
    <mergeCell ref="AE175:AG175"/>
    <mergeCell ref="AH175:AJ175"/>
    <mergeCell ref="AK167:AM167"/>
    <mergeCell ref="K167:N167"/>
    <mergeCell ref="P167:T167"/>
    <mergeCell ref="AE167:AG167"/>
    <mergeCell ref="AK175:AM175"/>
    <mergeCell ref="S172:T172"/>
    <mergeCell ref="J176:N176"/>
    <mergeCell ref="P176:T176"/>
    <mergeCell ref="Z176:AD176"/>
    <mergeCell ref="AE176:AG176"/>
    <mergeCell ref="AK176:AM176"/>
    <mergeCell ref="U176:Y176"/>
    <mergeCell ref="A42:A48"/>
    <mergeCell ref="B4:E6"/>
    <mergeCell ref="B7:E7"/>
    <mergeCell ref="A110:A116"/>
    <mergeCell ref="A32:A38"/>
    <mergeCell ref="A66:A72"/>
    <mergeCell ref="A92:A98"/>
    <mergeCell ref="A76:A82"/>
    <mergeCell ref="B60:E61"/>
    <mergeCell ref="B62:E62"/>
    <mergeCell ref="AK159:AM159"/>
    <mergeCell ref="AE151:AG151"/>
    <mergeCell ref="AH151:AJ151"/>
    <mergeCell ref="AT275:AT276"/>
    <mergeCell ref="AU275:AU276"/>
    <mergeCell ref="K277:N277"/>
    <mergeCell ref="P277:T277"/>
    <mergeCell ref="U277:Y277"/>
    <mergeCell ref="Z277:AD277"/>
    <mergeCell ref="AE277:AG277"/>
    <mergeCell ref="L283:N283"/>
    <mergeCell ref="L284:N284"/>
    <mergeCell ref="AN277:AP277"/>
    <mergeCell ref="AQ277:AS277"/>
    <mergeCell ref="L278:N278"/>
    <mergeCell ref="L279:N279"/>
    <mergeCell ref="L281:N281"/>
    <mergeCell ref="L282:N282"/>
    <mergeCell ref="AH277:AJ277"/>
    <mergeCell ref="AK277:AM277"/>
    <mergeCell ref="J274:N275"/>
    <mergeCell ref="U275:AD275"/>
    <mergeCell ref="P275:T275"/>
    <mergeCell ref="P274:AR274"/>
    <mergeCell ref="AQ275:AS276"/>
    <mergeCell ref="AK275:AM276"/>
    <mergeCell ref="AH275:AJ276"/>
    <mergeCell ref="AE275:AG276"/>
    <mergeCell ref="Z41:AD41"/>
    <mergeCell ref="P31:T31"/>
    <mergeCell ref="S54:T54"/>
    <mergeCell ref="AC54:AD54"/>
    <mergeCell ref="AN275:AP276"/>
    <mergeCell ref="AH167:AJ167"/>
    <mergeCell ref="Z167:AD167"/>
    <mergeCell ref="AE159:AG159"/>
    <mergeCell ref="AH159:AJ159"/>
    <mergeCell ref="S88:T88"/>
    <mergeCell ref="X12:Y12"/>
    <mergeCell ref="AC12:AD12"/>
    <mergeCell ref="S20:T20"/>
    <mergeCell ref="AC20:AD20"/>
    <mergeCell ref="X20:Y20"/>
    <mergeCell ref="S62:T62"/>
    <mergeCell ref="AC62:AD62"/>
    <mergeCell ref="S36:T36"/>
    <mergeCell ref="AC36:AD36"/>
    <mergeCell ref="S46:T46"/>
    <mergeCell ref="X88:Y88"/>
    <mergeCell ref="AC88:AD88"/>
    <mergeCell ref="S70:T70"/>
    <mergeCell ref="AC70:AD70"/>
    <mergeCell ref="S96:T96"/>
    <mergeCell ref="X96:Y96"/>
    <mergeCell ref="AC96:AD96"/>
    <mergeCell ref="P73:T73"/>
    <mergeCell ref="Z73:AD73"/>
    <mergeCell ref="S104:T104"/>
    <mergeCell ref="X104:Y104"/>
    <mergeCell ref="AC104:AD104"/>
    <mergeCell ref="S122:T122"/>
    <mergeCell ref="X122:Y122"/>
    <mergeCell ref="AC122:AD122"/>
    <mergeCell ref="U109:Y109"/>
    <mergeCell ref="S130:T130"/>
    <mergeCell ref="X130:Y130"/>
    <mergeCell ref="AC130:AD130"/>
    <mergeCell ref="S138:T138"/>
    <mergeCell ref="X138:Y138"/>
    <mergeCell ref="AC138:AD138"/>
    <mergeCell ref="P133:T133"/>
    <mergeCell ref="Z133:AD133"/>
    <mergeCell ref="S148:T148"/>
    <mergeCell ref="X148:Y148"/>
    <mergeCell ref="AC148:AD148"/>
    <mergeCell ref="P141:T141"/>
    <mergeCell ref="AC156:AD156"/>
    <mergeCell ref="S164:T164"/>
    <mergeCell ref="X164:Y164"/>
    <mergeCell ref="AC164:AD164"/>
    <mergeCell ref="Z159:AD159"/>
    <mergeCell ref="Z141:AD141"/>
    <mergeCell ref="X172:Y172"/>
    <mergeCell ref="AC172:AD172"/>
    <mergeCell ref="P159:T159"/>
    <mergeCell ref="X182:Y182"/>
    <mergeCell ref="AC182:AD182"/>
    <mergeCell ref="P177:T177"/>
    <mergeCell ref="U177:Y177"/>
    <mergeCell ref="Z177:AD177"/>
    <mergeCell ref="P175:T175"/>
    <mergeCell ref="Z175:AD175"/>
    <mergeCell ref="S190:T190"/>
    <mergeCell ref="X190:Y190"/>
    <mergeCell ref="AC190:AD190"/>
    <mergeCell ref="S198:T198"/>
    <mergeCell ref="X198:Y198"/>
    <mergeCell ref="AC198:AD198"/>
    <mergeCell ref="P193:T193"/>
    <mergeCell ref="U193:Y193"/>
    <mergeCell ref="Z193:AD193"/>
    <mergeCell ref="AC240:AD240"/>
    <mergeCell ref="S216:T216"/>
    <mergeCell ref="X216:Y216"/>
    <mergeCell ref="AC216:AD216"/>
    <mergeCell ref="U209:Y209"/>
    <mergeCell ref="Z209:AD209"/>
    <mergeCell ref="S224:T224"/>
    <mergeCell ref="X224:Y224"/>
    <mergeCell ref="AC224:AD224"/>
    <mergeCell ref="U219:Y219"/>
    <mergeCell ref="AC250:AD250"/>
    <mergeCell ref="S232:T232"/>
    <mergeCell ref="X232:Y232"/>
    <mergeCell ref="AC232:AD232"/>
    <mergeCell ref="Z227:AD227"/>
    <mergeCell ref="S258:T258"/>
    <mergeCell ref="X258:Y258"/>
    <mergeCell ref="AC258:AD258"/>
    <mergeCell ref="S240:T240"/>
    <mergeCell ref="X240:Y240"/>
  </mergeCells>
  <conditionalFormatting sqref="B8:E8 A7:A14 F7:H14 F39:H40 F73:H74 F107:H108 F141:H142 F175:H176 A39:A40 A73:A74 A107:A108 A141:A142 A175:A176 B7 B9 B12:B13 A263:A271 F263:H271">
    <cfRule type="cellIs" priority="337" dxfId="72" operator="equal" stopIfTrue="1">
      <formula>0</formula>
    </cfRule>
  </conditionalFormatting>
  <conditionalFormatting sqref="F209:H210 F243:H244 F261:H262 A209:A210 A243:A244 A261:A262">
    <cfRule type="cellIs" priority="231" dxfId="72" operator="equal" stopIfTrue="1">
      <formula>0</formula>
    </cfRule>
  </conditionalFormatting>
  <conditionalFormatting sqref="A15:A22">
    <cfRule type="cellIs" priority="61" dxfId="72" operator="equal" stopIfTrue="1">
      <formula>0</formula>
    </cfRule>
  </conditionalFormatting>
  <conditionalFormatting sqref="A23:A30">
    <cfRule type="cellIs" priority="60" dxfId="72" operator="equal" stopIfTrue="1">
      <formula>0</formula>
    </cfRule>
  </conditionalFormatting>
  <conditionalFormatting sqref="B32:E32 A31:A38 F31:H38 B31 B33 B36:B37">
    <cfRule type="cellIs" priority="59" dxfId="72" operator="equal" stopIfTrue="1">
      <formula>0</formula>
    </cfRule>
  </conditionalFormatting>
  <conditionalFormatting sqref="B42:E42 A41:A48 F41:H48 B41 B43 B46:B47">
    <cfRule type="cellIs" priority="58" dxfId="72" operator="equal" stopIfTrue="1">
      <formula>0</formula>
    </cfRule>
  </conditionalFormatting>
  <conditionalFormatting sqref="B50:E50 A49:A56 F49:H56 B49 B51 B54:B55">
    <cfRule type="cellIs" priority="57" dxfId="72" operator="equal" stopIfTrue="1">
      <formula>0</formula>
    </cfRule>
  </conditionalFormatting>
  <conditionalFormatting sqref="B58:E58 A57:A64 F57:H64 B57 B59 B62:B63">
    <cfRule type="cellIs" priority="56" dxfId="72" operator="equal" stopIfTrue="1">
      <formula>0</formula>
    </cfRule>
  </conditionalFormatting>
  <conditionalFormatting sqref="B66:E66 A65:A72 F65:H72 B65 B67 B70:B71">
    <cfRule type="cellIs" priority="55" dxfId="72" operator="equal" stopIfTrue="1">
      <formula>0</formula>
    </cfRule>
  </conditionalFormatting>
  <conditionalFormatting sqref="B76:E76 A75:A82 F75:H82 B75 B77 B80:B81">
    <cfRule type="cellIs" priority="54" dxfId="72" operator="equal" stopIfTrue="1">
      <formula>0</formula>
    </cfRule>
  </conditionalFormatting>
  <conditionalFormatting sqref="B84:E84 A83:A90 F83:H90 B83 B85 B88:B89">
    <cfRule type="cellIs" priority="53" dxfId="72" operator="equal" stopIfTrue="1">
      <formula>0</formula>
    </cfRule>
  </conditionalFormatting>
  <conditionalFormatting sqref="B92:E92 A92:A98 F91:H98 B91 B93 B96:B97">
    <cfRule type="cellIs" priority="52" dxfId="72" operator="equal" stopIfTrue="1">
      <formula>0</formula>
    </cfRule>
  </conditionalFormatting>
  <conditionalFormatting sqref="B100:E100 A100:A106 F99:H106 B99 B101 B104:B105">
    <cfRule type="cellIs" priority="51" dxfId="72" operator="equal" stopIfTrue="1">
      <formula>0</formula>
    </cfRule>
  </conditionalFormatting>
  <conditionalFormatting sqref="B110:E110 A110:A116 F109:H116 B109 B111 B114:B115">
    <cfRule type="cellIs" priority="50" dxfId="72" operator="equal" stopIfTrue="1">
      <formula>0</formula>
    </cfRule>
  </conditionalFormatting>
  <conditionalFormatting sqref="B118:E118 A118:A124 F117:H124 B117 B119 B122:B123">
    <cfRule type="cellIs" priority="49" dxfId="72" operator="equal" stopIfTrue="1">
      <formula>0</formula>
    </cfRule>
  </conditionalFormatting>
  <conditionalFormatting sqref="B126:E126 A126:A132 F125:H132 B125 B127 B130:B131">
    <cfRule type="cellIs" priority="48" dxfId="72" operator="equal" stopIfTrue="1">
      <formula>0</formula>
    </cfRule>
  </conditionalFormatting>
  <conditionalFormatting sqref="B134:E134 A134:A140 F133:H140 B133 B135 B138:B139">
    <cfRule type="cellIs" priority="47" dxfId="72" operator="equal" stopIfTrue="1">
      <formula>0</formula>
    </cfRule>
  </conditionalFormatting>
  <conditionalFormatting sqref="B144:E144 A144:A150 F143:H150 B143 B145 B148:B149">
    <cfRule type="cellIs" priority="46" dxfId="72" operator="equal" stopIfTrue="1">
      <formula>0</formula>
    </cfRule>
  </conditionalFormatting>
  <conditionalFormatting sqref="B152:E152 A152:A158 F151:H158 B151 B153 B156:B157">
    <cfRule type="cellIs" priority="45" dxfId="72" operator="equal" stopIfTrue="1">
      <formula>0</formula>
    </cfRule>
  </conditionalFormatting>
  <conditionalFormatting sqref="B160:E160 A160:A166 F159:H166 B159 B161 B164:B165">
    <cfRule type="cellIs" priority="44" dxfId="72" operator="equal" stopIfTrue="1">
      <formula>0</formula>
    </cfRule>
  </conditionalFormatting>
  <conditionalFormatting sqref="B168:E168 A168:A174 F167:H174 B167 B169 B172:B173">
    <cfRule type="cellIs" priority="43" dxfId="72" operator="equal" stopIfTrue="1">
      <formula>0</formula>
    </cfRule>
  </conditionalFormatting>
  <conditionalFormatting sqref="B178:E178 A178:A184 F177:H184 B177 B179 B182:B183">
    <cfRule type="cellIs" priority="42" dxfId="72" operator="equal" stopIfTrue="1">
      <formula>0</formula>
    </cfRule>
  </conditionalFormatting>
  <conditionalFormatting sqref="B186:E186 A186:A192 F185:H192 B185 B187 B190:B191">
    <cfRule type="cellIs" priority="41" dxfId="72" operator="equal" stopIfTrue="1">
      <formula>0</formula>
    </cfRule>
  </conditionalFormatting>
  <conditionalFormatting sqref="B194:E194 A194:A200 F193:H200 B193 B195 B198:B199">
    <cfRule type="cellIs" priority="40" dxfId="72" operator="equal" stopIfTrue="1">
      <formula>0</formula>
    </cfRule>
  </conditionalFormatting>
  <conditionalFormatting sqref="B202:E202 A202:A208 F201:H208 B201 B203 B206:B207">
    <cfRule type="cellIs" priority="39" dxfId="72" operator="equal" stopIfTrue="1">
      <formula>0</formula>
    </cfRule>
  </conditionalFormatting>
  <conditionalFormatting sqref="B212:E212 A212:A218 F211:H218 B211 B213 B216:B217">
    <cfRule type="cellIs" priority="38" dxfId="72" operator="equal" stopIfTrue="1">
      <formula>0</formula>
    </cfRule>
  </conditionalFormatting>
  <conditionalFormatting sqref="B220:E220 A220:A226 F219:H226 B219 B221 B224:B225">
    <cfRule type="cellIs" priority="37" dxfId="72" operator="equal" stopIfTrue="1">
      <formula>0</formula>
    </cfRule>
  </conditionalFormatting>
  <conditionalFormatting sqref="B228:E228 A228:A234 F227:H234 B227 B229 B232:B233">
    <cfRule type="cellIs" priority="36" dxfId="72" operator="equal" stopIfTrue="1">
      <formula>0</formula>
    </cfRule>
  </conditionalFormatting>
  <conditionalFormatting sqref="B236:E236 A236:A242 F235:H242 B235 B237 B240:B241">
    <cfRule type="cellIs" priority="35" dxfId="72" operator="equal" stopIfTrue="1">
      <formula>0</formula>
    </cfRule>
  </conditionalFormatting>
  <conditionalFormatting sqref="B246:E246 A246:A252 F245:H252 B245 B247 B250:B251">
    <cfRule type="cellIs" priority="34" dxfId="72" operator="equal" stopIfTrue="1">
      <formula>0</formula>
    </cfRule>
  </conditionalFormatting>
  <conditionalFormatting sqref="B254:E254 A254:A260 F253:H260 B253 B255 B258:B259">
    <cfRule type="cellIs" priority="33" dxfId="72" operator="equal" stopIfTrue="1">
      <formula>0</formula>
    </cfRule>
  </conditionalFormatting>
  <conditionalFormatting sqref="A91">
    <cfRule type="cellIs" priority="32" dxfId="72" operator="equal" stopIfTrue="1">
      <formula>0</formula>
    </cfRule>
  </conditionalFormatting>
  <conditionalFormatting sqref="A99">
    <cfRule type="cellIs" priority="31" dxfId="72" operator="equal" stopIfTrue="1">
      <formula>0</formula>
    </cfRule>
  </conditionalFormatting>
  <conditionalFormatting sqref="A109">
    <cfRule type="cellIs" priority="30" dxfId="72" operator="equal" stopIfTrue="1">
      <formula>0</formula>
    </cfRule>
  </conditionalFormatting>
  <conditionalFormatting sqref="A117">
    <cfRule type="cellIs" priority="29" dxfId="72" operator="equal" stopIfTrue="1">
      <formula>0</formula>
    </cfRule>
  </conditionalFormatting>
  <conditionalFormatting sqref="A125">
    <cfRule type="cellIs" priority="28" dxfId="72" operator="equal" stopIfTrue="1">
      <formula>0</formula>
    </cfRule>
  </conditionalFormatting>
  <conditionalFormatting sqref="A235 A227 A219 A211 A201 A193 A185 A177 A167 A159 A151 A143 A133">
    <cfRule type="cellIs" priority="27" dxfId="72" operator="equal" stopIfTrue="1">
      <formula>0</formula>
    </cfRule>
  </conditionalFormatting>
  <conditionalFormatting sqref="A253 A245">
    <cfRule type="cellIs" priority="26" dxfId="72" operator="equal" stopIfTrue="1">
      <formula>0</formula>
    </cfRule>
  </conditionalFormatting>
  <conditionalFormatting sqref="B16:E16 F15:H22 B15 B17 B20:B21">
    <cfRule type="cellIs" priority="25" dxfId="72" operator="equal" stopIfTrue="1">
      <formula>0</formula>
    </cfRule>
  </conditionalFormatting>
  <conditionalFormatting sqref="B24:E24 F23:H30 B23 B25 B28:B29">
    <cfRule type="cellIs" priority="23" dxfId="72" operator="equal" stopIfTrue="1">
      <formula>0</formula>
    </cfRule>
  </conditionalFormatting>
  <conditionalFormatting sqref="A1:AV11 A71:AV79 A70:S70 U70:AC70 AE70:AV70 A13:AV19 A12:S12 U12:X12 Z12:AC12 AE12:AV12 A21:AV27 A20:S20 U20:X20 AE20:AV20 Z20:AC20 A29:AV35 A28:S28 U28:X28 Z28:AC28 AE28:AV28 A37:AV45 A36:S36 U36:AC36 AE36:AV36 A47:AV53 A46:S46 U46:AC46 AE46:AV46 A55:AV61 A54:S54 U54:AC54 AE54:AV54 A63:AV69 A62:S62 U62:AC62 AE62:AV62 A81:AV87 A80:S80 U80:X80 Z80:AC80 AE80:AV80 A89:AV95 A88:O88 AE88:AV88 A97:AV103 A96:O96 AE96:AV96 A105:AV113 A104:O104 AE104:AV104 A115:AV121 A114:O114 AE114:AV114 A123:AV129 A122:O122 AE122:AV122 A131:AV137 A130:O130 AE130:AV130 A139:AV147 A138:O138 AE138:AV138 A149:AV155 A148:O148 AE148:AV148 A157:AV163 A156:O156 AE156:AV156 A165:AV171 A164:O164 AE164:AV164 A173:AV181 A172:O172 AE172:AV172 A183:AV189 A182:O182 AE182:AV182 A191:AV197 A190:O190 AE190:AV190 A199:AV205 A198:O198 AE198:AV198 A207:AV215 A206:O206 AE206:AV206 A217:AV223 A216:O216 AE216:AV216 A225:AV231 A224:O224 AE224:AV224 A233:AV239 A232:O232 AE232:AV232 A241:AV249 A240:O240 AE240:AV240 A251:AV257 A250:O250 AE250:AV250 A258:O258 AE258:AV258 A259:AV65536">
    <cfRule type="cellIs" priority="22" dxfId="73" operator="equal" stopIfTrue="1">
      <formula>0</formula>
    </cfRule>
  </conditionalFormatting>
  <conditionalFormatting sqref="P88:S88 U88:X88 Z88:AC88">
    <cfRule type="cellIs" priority="21" dxfId="73" operator="equal" stopIfTrue="1">
      <formula>0</formula>
    </cfRule>
  </conditionalFormatting>
  <conditionalFormatting sqref="P96:S96 U96:X96 Z96:AC96">
    <cfRule type="cellIs" priority="20" dxfId="73" operator="equal" stopIfTrue="1">
      <formula>0</formula>
    </cfRule>
  </conditionalFormatting>
  <conditionalFormatting sqref="P104:S104 U104:X104 Z104:AC104">
    <cfRule type="cellIs" priority="19" dxfId="73" operator="equal" stopIfTrue="1">
      <formula>0</formula>
    </cfRule>
  </conditionalFormatting>
  <conditionalFormatting sqref="P114:S114 U114:X114 Z114:AC114">
    <cfRule type="cellIs" priority="18" dxfId="73" operator="equal" stopIfTrue="1">
      <formula>0</formula>
    </cfRule>
  </conditionalFormatting>
  <conditionalFormatting sqref="P122:S122 U122:X122 Z122:AC122">
    <cfRule type="cellIs" priority="17" dxfId="73" operator="equal" stopIfTrue="1">
      <formula>0</formula>
    </cfRule>
  </conditionalFormatting>
  <conditionalFormatting sqref="P130:S130 U130:X130 Z130:AC130">
    <cfRule type="cellIs" priority="16" dxfId="73" operator="equal" stopIfTrue="1">
      <formula>0</formula>
    </cfRule>
  </conditionalFormatting>
  <conditionalFormatting sqref="P138:S138 U138:X138 Z138:AC138">
    <cfRule type="cellIs" priority="15" dxfId="73" operator="equal" stopIfTrue="1">
      <formula>0</formula>
    </cfRule>
  </conditionalFormatting>
  <conditionalFormatting sqref="P148:S148 U148:X148 Z148:AC148">
    <cfRule type="cellIs" priority="14" dxfId="73" operator="equal" stopIfTrue="1">
      <formula>0</formula>
    </cfRule>
  </conditionalFormatting>
  <conditionalFormatting sqref="P156:S156 U156:X156 Z156:AC156">
    <cfRule type="cellIs" priority="13" dxfId="73" operator="equal" stopIfTrue="1">
      <formula>0</formula>
    </cfRule>
  </conditionalFormatting>
  <conditionalFormatting sqref="P164:S164 U164:X164 Z164:AC164">
    <cfRule type="cellIs" priority="12" dxfId="73" operator="equal" stopIfTrue="1">
      <formula>0</formula>
    </cfRule>
  </conditionalFormatting>
  <conditionalFormatting sqref="P172:S172 U172:X172 Z172:AC172">
    <cfRule type="cellIs" priority="11" dxfId="73" operator="equal" stopIfTrue="1">
      <formula>0</formula>
    </cfRule>
  </conditionalFormatting>
  <conditionalFormatting sqref="P182:S182 U182:X182 Z182:AC182">
    <cfRule type="cellIs" priority="10" dxfId="73" operator="equal" stopIfTrue="1">
      <formula>0</formula>
    </cfRule>
  </conditionalFormatting>
  <conditionalFormatting sqref="P190:S190 U190:X190 Z190:AC190">
    <cfRule type="cellIs" priority="9" dxfId="73" operator="equal" stopIfTrue="1">
      <formula>0</formula>
    </cfRule>
  </conditionalFormatting>
  <conditionalFormatting sqref="P198:S198 U198:X198 Z198:AC198">
    <cfRule type="cellIs" priority="8" dxfId="73" operator="equal" stopIfTrue="1">
      <formula>0</formula>
    </cfRule>
  </conditionalFormatting>
  <conditionalFormatting sqref="P206:S206 U206:X206 Z206:AC206">
    <cfRule type="cellIs" priority="7" dxfId="73" operator="equal" stopIfTrue="1">
      <formula>0</formula>
    </cfRule>
  </conditionalFormatting>
  <conditionalFormatting sqref="P216:S216 U216:X216 Z216:AC216">
    <cfRule type="cellIs" priority="6" dxfId="73" operator="equal" stopIfTrue="1">
      <formula>0</formula>
    </cfRule>
  </conditionalFormatting>
  <conditionalFormatting sqref="P224:S224 U224:X224 Z224:AC224">
    <cfRule type="cellIs" priority="5" dxfId="73" operator="equal" stopIfTrue="1">
      <formula>0</formula>
    </cfRule>
  </conditionalFormatting>
  <conditionalFormatting sqref="P232:S232 U232:X232 Z232:AC232">
    <cfRule type="cellIs" priority="4" dxfId="73" operator="equal" stopIfTrue="1">
      <formula>0</formula>
    </cfRule>
  </conditionalFormatting>
  <conditionalFormatting sqref="P240:S240 U240:X240 Z240:AC240">
    <cfRule type="cellIs" priority="3" dxfId="73" operator="equal" stopIfTrue="1">
      <formula>0</formula>
    </cfRule>
  </conditionalFormatting>
  <conditionalFormatting sqref="P250:S250 U250:X250 Z250:AC250">
    <cfRule type="cellIs" priority="2" dxfId="73" operator="equal" stopIfTrue="1">
      <formula>0</formula>
    </cfRule>
  </conditionalFormatting>
  <conditionalFormatting sqref="P258:S258 U258:X258 Z258:AC258">
    <cfRule type="cellIs" priority="1" dxfId="73" operator="equal" stopIfTrue="1">
      <formula>0</formula>
    </cfRule>
  </conditionalFormatting>
  <printOptions horizontalCentered="1"/>
  <pageMargins left="0.1968503937007874" right="0.1968503937007874" top="0.984251968503937" bottom="0.1968503937007874" header="0.7086614173228347" footer="0.5118110236220472"/>
  <pageSetup horizontalDpi="600" verticalDpi="600" orientation="landscape" paperSize="9" scale="65" r:id="rId1"/>
  <headerFooter alignWithMargins="0">
    <oddHeader xml:space="preserve">&amp;R&amp;"ＭＳ 明朝,太字 斜体"&amp;14 ７　ー　３
Ｎｏ．&amp;P　　　  &amp;"ＭＳ 明朝,太字"&amp;12 </oddHeader>
  </headerFooter>
  <rowBreaks count="7" manualBreakCount="7">
    <brk id="40" max="47" man="1"/>
    <brk id="74" max="47" man="1"/>
    <brk id="108" max="47" man="1"/>
    <brk id="142" max="47" man="1"/>
    <brk id="176" max="47" man="1"/>
    <brk id="210" max="47" man="1"/>
    <brk id="244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V370"/>
  <sheetViews>
    <sheetView view="pageBreakPreview" zoomScaleSheetLayoutView="100" zoomScalePageLayoutView="0" workbookViewId="0" topLeftCell="A1">
      <pane xSplit="8" ySplit="3" topLeftCell="L4" activePane="bottomRight" state="frozen"/>
      <selection pane="topLeft" activeCell="C4" sqref="C4:N4"/>
      <selection pane="topRight" activeCell="C4" sqref="C4:N4"/>
      <selection pane="bottomLeft" activeCell="C4" sqref="C4:N4"/>
      <selection pane="bottomRight" activeCell="A1" sqref="A1:H1"/>
    </sheetView>
  </sheetViews>
  <sheetFormatPr defaultColWidth="9.00390625" defaultRowHeight="12.75"/>
  <cols>
    <col min="1" max="1" width="6.00390625" style="5" customWidth="1"/>
    <col min="2" max="2" width="24.375" style="5" customWidth="1"/>
    <col min="3" max="3" width="5.875" style="410" customWidth="1"/>
    <col min="4" max="4" width="10.375" style="5" customWidth="1"/>
    <col min="5" max="6" width="13.375" style="0" customWidth="1"/>
    <col min="7" max="7" width="14.625" style="0" customWidth="1"/>
    <col min="8" max="8" width="8.00390625" style="0" customWidth="1"/>
    <col min="9" max="9" width="9.125" style="0" customWidth="1"/>
    <col min="10" max="10" width="17.75390625" style="0" customWidth="1"/>
    <col min="11" max="12" width="9.125" style="0" customWidth="1"/>
    <col min="13" max="13" width="14.00390625" style="0" customWidth="1"/>
    <col min="14" max="14" width="5.875" style="0" customWidth="1"/>
    <col min="15" max="15" width="15.00390625" style="0" customWidth="1"/>
    <col min="16" max="25" width="9.125" style="0" customWidth="1"/>
  </cols>
  <sheetData>
    <row r="1" spans="1:19" ht="21" customHeight="1">
      <c r="A1" s="908" t="str">
        <f>S1&amp;R1&amp;S2&amp;R2&amp;S3</f>
        <v>平成元年度競技力向上対策費（関東ブロック突破等対策プロジェクト）帳簿</v>
      </c>
      <c r="B1" s="908"/>
      <c r="C1" s="908"/>
      <c r="D1" s="908"/>
      <c r="E1" s="908"/>
      <c r="F1" s="908"/>
      <c r="G1" s="908"/>
      <c r="H1" s="908"/>
      <c r="I1" s="182"/>
      <c r="J1" s="72"/>
      <c r="R1" t="str">
        <f>'①鑑（はじめに入力）'!D1</f>
        <v>元</v>
      </c>
      <c r="S1" t="s">
        <v>44</v>
      </c>
    </row>
    <row r="2" spans="1:19" s="193" customFormat="1" ht="16.5" customHeight="1" thickBot="1">
      <c r="A2" s="411"/>
      <c r="B2" s="412"/>
      <c r="C2" s="413"/>
      <c r="D2" s="414"/>
      <c r="E2" s="909" t="str">
        <f>'①鑑（はじめに入力）'!D4</f>
        <v>群馬県高体連体操専門部</v>
      </c>
      <c r="F2" s="909"/>
      <c r="G2" s="909"/>
      <c r="H2" s="909"/>
      <c r="I2" s="907" t="s">
        <v>99</v>
      </c>
      <c r="J2" s="907"/>
      <c r="K2" s="907"/>
      <c r="L2" s="415"/>
      <c r="R2" s="193" t="str">
        <f>'③７－１'!D2</f>
        <v>（関東ブロック突破等対策プロジェクト）</v>
      </c>
      <c r="S2" s="193" t="s">
        <v>256</v>
      </c>
    </row>
    <row r="3" spans="1:19" ht="24.75" customHeight="1" thickBot="1">
      <c r="A3" s="183" t="s">
        <v>88</v>
      </c>
      <c r="B3" s="136" t="s">
        <v>89</v>
      </c>
      <c r="C3" s="407" t="s">
        <v>97</v>
      </c>
      <c r="D3" s="138" t="s">
        <v>169</v>
      </c>
      <c r="E3" s="83" t="s">
        <v>91</v>
      </c>
      <c r="F3" s="84" t="s">
        <v>92</v>
      </c>
      <c r="G3" s="85" t="s">
        <v>8</v>
      </c>
      <c r="H3" s="139" t="s">
        <v>175</v>
      </c>
      <c r="J3" s="423" t="s">
        <v>174</v>
      </c>
      <c r="K3" s="167"/>
      <c r="L3" s="167" t="s">
        <v>171</v>
      </c>
      <c r="M3" s="167" t="s">
        <v>172</v>
      </c>
      <c r="N3" s="167" t="s">
        <v>347</v>
      </c>
      <c r="O3" s="167" t="s">
        <v>173</v>
      </c>
      <c r="P3" s="167"/>
      <c r="Q3" s="167"/>
      <c r="S3" t="s">
        <v>108</v>
      </c>
    </row>
    <row r="4" spans="1:15" ht="15.75" customHeight="1">
      <c r="A4" s="332"/>
      <c r="B4" s="333"/>
      <c r="C4" s="408"/>
      <c r="D4" s="334">
        <f aca="true" t="shared" si="0" ref="D4:D67">IF(C4="","",VLOOKUP(C4,$S$342:$W$368,2))</f>
      </c>
      <c r="E4" s="335"/>
      <c r="F4" s="336"/>
      <c r="G4" s="337">
        <f>E4</f>
        <v>0</v>
      </c>
      <c r="H4" s="338"/>
      <c r="J4">
        <v>1</v>
      </c>
      <c r="L4" s="32">
        <f>C4</f>
        <v>0</v>
      </c>
      <c r="M4" s="71">
        <f>E4</f>
        <v>0</v>
      </c>
      <c r="N4" s="71">
        <f>L4</f>
        <v>0</v>
      </c>
      <c r="O4" s="71">
        <f>F4</f>
        <v>0</v>
      </c>
    </row>
    <row r="5" spans="1:15" ht="15.75" customHeight="1">
      <c r="A5" s="339"/>
      <c r="B5" s="340"/>
      <c r="C5" s="409"/>
      <c r="D5" s="341">
        <f t="shared" si="0"/>
      </c>
      <c r="E5" s="342"/>
      <c r="F5" s="343"/>
      <c r="G5" s="344">
        <f aca="true" t="shared" si="1" ref="G5:G68">G4+E5-F5</f>
        <v>0</v>
      </c>
      <c r="H5" s="345"/>
      <c r="J5">
        <v>2</v>
      </c>
      <c r="L5" s="32">
        <f>C5</f>
        <v>0</v>
      </c>
      <c r="M5" s="71">
        <f>E5</f>
        <v>0</v>
      </c>
      <c r="N5" s="71">
        <f>L5</f>
        <v>0</v>
      </c>
      <c r="O5" s="71">
        <f>F5</f>
        <v>0</v>
      </c>
    </row>
    <row r="6" spans="1:15" ht="15.75" customHeight="1">
      <c r="A6" s="339"/>
      <c r="B6" s="340"/>
      <c r="C6" s="409"/>
      <c r="D6" s="341">
        <f t="shared" si="0"/>
      </c>
      <c r="E6" s="342"/>
      <c r="F6" s="343"/>
      <c r="G6" s="344">
        <f t="shared" si="1"/>
        <v>0</v>
      </c>
      <c r="H6" s="345"/>
      <c r="J6">
        <v>3</v>
      </c>
      <c r="L6" s="32">
        <f>C6</f>
        <v>0</v>
      </c>
      <c r="M6" s="71">
        <f>E6</f>
        <v>0</v>
      </c>
      <c r="N6" s="71">
        <f>L6</f>
        <v>0</v>
      </c>
      <c r="O6" s="71">
        <f>F6</f>
        <v>0</v>
      </c>
    </row>
    <row r="7" spans="1:15" ht="15.75" customHeight="1">
      <c r="A7" s="339"/>
      <c r="B7" s="340"/>
      <c r="C7" s="409"/>
      <c r="D7" s="341">
        <f t="shared" si="0"/>
      </c>
      <c r="E7" s="342"/>
      <c r="F7" s="343"/>
      <c r="G7" s="344">
        <f t="shared" si="1"/>
        <v>0</v>
      </c>
      <c r="H7" s="345"/>
      <c r="J7">
        <v>4</v>
      </c>
      <c r="L7" s="32">
        <f aca="true" t="shared" si="2" ref="L7:L70">C7</f>
        <v>0</v>
      </c>
      <c r="M7" s="71">
        <f aca="true" t="shared" si="3" ref="M7:M70">E7</f>
        <v>0</v>
      </c>
      <c r="N7" s="71">
        <f aca="true" t="shared" si="4" ref="N7:N70">L7</f>
        <v>0</v>
      </c>
      <c r="O7" s="71">
        <f aca="true" t="shared" si="5" ref="O7:O70">F7</f>
        <v>0</v>
      </c>
    </row>
    <row r="8" spans="1:15" ht="15.75" customHeight="1">
      <c r="A8" s="339"/>
      <c r="B8" s="340"/>
      <c r="C8" s="409"/>
      <c r="D8" s="341">
        <f t="shared" si="0"/>
      </c>
      <c r="E8" s="342"/>
      <c r="F8" s="343"/>
      <c r="G8" s="344">
        <f t="shared" si="1"/>
        <v>0</v>
      </c>
      <c r="H8" s="345"/>
      <c r="J8">
        <v>5</v>
      </c>
      <c r="L8" s="32">
        <f t="shared" si="2"/>
        <v>0</v>
      </c>
      <c r="M8" s="71">
        <f t="shared" si="3"/>
        <v>0</v>
      </c>
      <c r="N8" s="71">
        <f t="shared" si="4"/>
        <v>0</v>
      </c>
      <c r="O8" s="71">
        <f t="shared" si="5"/>
        <v>0</v>
      </c>
    </row>
    <row r="9" spans="1:15" ht="15.75" customHeight="1">
      <c r="A9" s="339"/>
      <c r="B9" s="340"/>
      <c r="C9" s="409"/>
      <c r="D9" s="341">
        <f t="shared" si="0"/>
      </c>
      <c r="E9" s="342"/>
      <c r="F9" s="343"/>
      <c r="G9" s="344">
        <f t="shared" si="1"/>
        <v>0</v>
      </c>
      <c r="H9" s="345"/>
      <c r="J9">
        <v>6</v>
      </c>
      <c r="L9" s="32">
        <f t="shared" si="2"/>
        <v>0</v>
      </c>
      <c r="M9" s="71">
        <f t="shared" si="3"/>
        <v>0</v>
      </c>
      <c r="N9" s="71">
        <f t="shared" si="4"/>
        <v>0</v>
      </c>
      <c r="O9" s="71">
        <f t="shared" si="5"/>
        <v>0</v>
      </c>
    </row>
    <row r="10" spans="1:15" ht="15.75" customHeight="1">
      <c r="A10" s="339"/>
      <c r="B10" s="340"/>
      <c r="C10" s="409"/>
      <c r="D10" s="341">
        <f t="shared" si="0"/>
      </c>
      <c r="E10" s="342"/>
      <c r="F10" s="343"/>
      <c r="G10" s="344">
        <f t="shared" si="1"/>
        <v>0</v>
      </c>
      <c r="H10" s="345"/>
      <c r="J10">
        <v>7</v>
      </c>
      <c r="L10" s="32">
        <f t="shared" si="2"/>
        <v>0</v>
      </c>
      <c r="M10" s="71">
        <f t="shared" si="3"/>
        <v>0</v>
      </c>
      <c r="N10" s="71">
        <f t="shared" si="4"/>
        <v>0</v>
      </c>
      <c r="O10" s="71">
        <f t="shared" si="5"/>
        <v>0</v>
      </c>
    </row>
    <row r="11" spans="1:15" ht="15.75" customHeight="1">
      <c r="A11" s="339"/>
      <c r="B11" s="340"/>
      <c r="C11" s="409"/>
      <c r="D11" s="341">
        <f t="shared" si="0"/>
      </c>
      <c r="E11" s="342"/>
      <c r="F11" s="343"/>
      <c r="G11" s="344">
        <f t="shared" si="1"/>
        <v>0</v>
      </c>
      <c r="H11" s="345"/>
      <c r="J11">
        <v>8</v>
      </c>
      <c r="L11" s="32">
        <f t="shared" si="2"/>
        <v>0</v>
      </c>
      <c r="M11" s="71">
        <f t="shared" si="3"/>
        <v>0</v>
      </c>
      <c r="N11" s="71">
        <f t="shared" si="4"/>
        <v>0</v>
      </c>
      <c r="O11" s="71">
        <f t="shared" si="5"/>
        <v>0</v>
      </c>
    </row>
    <row r="12" spans="1:15" ht="15.75" customHeight="1">
      <c r="A12" s="339"/>
      <c r="B12" s="340"/>
      <c r="C12" s="409"/>
      <c r="D12" s="341">
        <f t="shared" si="0"/>
      </c>
      <c r="E12" s="342"/>
      <c r="F12" s="343"/>
      <c r="G12" s="344">
        <f t="shared" si="1"/>
        <v>0</v>
      </c>
      <c r="H12" s="345"/>
      <c r="J12">
        <v>9</v>
      </c>
      <c r="L12" s="32">
        <f t="shared" si="2"/>
        <v>0</v>
      </c>
      <c r="M12" s="71">
        <f t="shared" si="3"/>
        <v>0</v>
      </c>
      <c r="N12" s="71">
        <f t="shared" si="4"/>
        <v>0</v>
      </c>
      <c r="O12" s="71">
        <f t="shared" si="5"/>
        <v>0</v>
      </c>
    </row>
    <row r="13" spans="1:15" ht="15.75" customHeight="1">
      <c r="A13" s="339"/>
      <c r="B13" s="340"/>
      <c r="C13" s="409"/>
      <c r="D13" s="341">
        <f t="shared" si="0"/>
      </c>
      <c r="E13" s="342"/>
      <c r="F13" s="343"/>
      <c r="G13" s="344">
        <f t="shared" si="1"/>
        <v>0</v>
      </c>
      <c r="H13" s="345"/>
      <c r="J13">
        <v>10</v>
      </c>
      <c r="L13" s="32">
        <f t="shared" si="2"/>
        <v>0</v>
      </c>
      <c r="M13" s="71">
        <f t="shared" si="3"/>
        <v>0</v>
      </c>
      <c r="N13" s="71">
        <f t="shared" si="4"/>
        <v>0</v>
      </c>
      <c r="O13" s="71">
        <f t="shared" si="5"/>
        <v>0</v>
      </c>
    </row>
    <row r="14" spans="1:15" ht="15.75" customHeight="1">
      <c r="A14" s="339"/>
      <c r="B14" s="340"/>
      <c r="C14" s="409"/>
      <c r="D14" s="341">
        <f t="shared" si="0"/>
      </c>
      <c r="E14" s="342"/>
      <c r="F14" s="343"/>
      <c r="G14" s="344">
        <f t="shared" si="1"/>
        <v>0</v>
      </c>
      <c r="H14" s="345"/>
      <c r="J14">
        <v>11</v>
      </c>
      <c r="L14" s="32">
        <f t="shared" si="2"/>
        <v>0</v>
      </c>
      <c r="M14" s="71">
        <f t="shared" si="3"/>
        <v>0</v>
      </c>
      <c r="N14" s="71">
        <f t="shared" si="4"/>
        <v>0</v>
      </c>
      <c r="O14" s="71">
        <f t="shared" si="5"/>
        <v>0</v>
      </c>
    </row>
    <row r="15" spans="1:15" ht="15.75" customHeight="1">
      <c r="A15" s="339"/>
      <c r="B15" s="340"/>
      <c r="C15" s="409"/>
      <c r="D15" s="341">
        <f t="shared" si="0"/>
      </c>
      <c r="E15" s="342"/>
      <c r="F15" s="343"/>
      <c r="G15" s="344">
        <f t="shared" si="1"/>
        <v>0</v>
      </c>
      <c r="H15" s="345"/>
      <c r="J15">
        <v>12</v>
      </c>
      <c r="L15" s="32">
        <f t="shared" si="2"/>
        <v>0</v>
      </c>
      <c r="M15" s="71">
        <f t="shared" si="3"/>
        <v>0</v>
      </c>
      <c r="N15" s="71">
        <f t="shared" si="4"/>
        <v>0</v>
      </c>
      <c r="O15" s="71">
        <f t="shared" si="5"/>
        <v>0</v>
      </c>
    </row>
    <row r="16" spans="1:15" ht="15.75" customHeight="1">
      <c r="A16" s="339"/>
      <c r="B16" s="340"/>
      <c r="C16" s="409"/>
      <c r="D16" s="341">
        <f t="shared" si="0"/>
      </c>
      <c r="E16" s="342"/>
      <c r="F16" s="343"/>
      <c r="G16" s="344">
        <f t="shared" si="1"/>
        <v>0</v>
      </c>
      <c r="H16" s="345"/>
      <c r="J16">
        <v>13</v>
      </c>
      <c r="L16" s="32">
        <f t="shared" si="2"/>
        <v>0</v>
      </c>
      <c r="M16" s="71">
        <f t="shared" si="3"/>
        <v>0</v>
      </c>
      <c r="N16" s="71">
        <f t="shared" si="4"/>
        <v>0</v>
      </c>
      <c r="O16" s="71">
        <f t="shared" si="5"/>
        <v>0</v>
      </c>
    </row>
    <row r="17" spans="1:15" ht="15.75" customHeight="1">
      <c r="A17" s="339"/>
      <c r="B17" s="340"/>
      <c r="C17" s="409"/>
      <c r="D17" s="341">
        <f t="shared" si="0"/>
      </c>
      <c r="E17" s="342"/>
      <c r="F17" s="343"/>
      <c r="G17" s="344">
        <f t="shared" si="1"/>
        <v>0</v>
      </c>
      <c r="H17" s="345"/>
      <c r="J17">
        <v>14</v>
      </c>
      <c r="L17" s="32">
        <f t="shared" si="2"/>
        <v>0</v>
      </c>
      <c r="M17" s="71">
        <f t="shared" si="3"/>
        <v>0</v>
      </c>
      <c r="N17" s="71">
        <f t="shared" si="4"/>
        <v>0</v>
      </c>
      <c r="O17" s="71">
        <f t="shared" si="5"/>
        <v>0</v>
      </c>
    </row>
    <row r="18" spans="1:15" ht="15.75" customHeight="1">
      <c r="A18" s="339"/>
      <c r="B18" s="340"/>
      <c r="C18" s="409"/>
      <c r="D18" s="341">
        <f t="shared" si="0"/>
      </c>
      <c r="E18" s="342"/>
      <c r="F18" s="343"/>
      <c r="G18" s="344">
        <f t="shared" si="1"/>
        <v>0</v>
      </c>
      <c r="H18" s="345"/>
      <c r="J18">
        <v>15</v>
      </c>
      <c r="L18" s="32">
        <f t="shared" si="2"/>
        <v>0</v>
      </c>
      <c r="M18" s="71">
        <f t="shared" si="3"/>
        <v>0</v>
      </c>
      <c r="N18" s="71">
        <f t="shared" si="4"/>
        <v>0</v>
      </c>
      <c r="O18" s="71">
        <f t="shared" si="5"/>
        <v>0</v>
      </c>
    </row>
    <row r="19" spans="1:15" ht="15.75" customHeight="1">
      <c r="A19" s="339"/>
      <c r="B19" s="340"/>
      <c r="C19" s="409"/>
      <c r="D19" s="341">
        <f t="shared" si="0"/>
      </c>
      <c r="E19" s="342"/>
      <c r="F19" s="343"/>
      <c r="G19" s="344">
        <f t="shared" si="1"/>
        <v>0</v>
      </c>
      <c r="H19" s="345"/>
      <c r="J19">
        <v>16</v>
      </c>
      <c r="L19" s="32">
        <f t="shared" si="2"/>
        <v>0</v>
      </c>
      <c r="M19" s="71">
        <f t="shared" si="3"/>
        <v>0</v>
      </c>
      <c r="N19" s="71">
        <f t="shared" si="4"/>
        <v>0</v>
      </c>
      <c r="O19" s="71">
        <f t="shared" si="5"/>
        <v>0</v>
      </c>
    </row>
    <row r="20" spans="1:15" ht="15.75" customHeight="1">
      <c r="A20" s="339"/>
      <c r="B20" s="340"/>
      <c r="C20" s="409"/>
      <c r="D20" s="341">
        <f t="shared" si="0"/>
      </c>
      <c r="E20" s="342"/>
      <c r="F20" s="343"/>
      <c r="G20" s="344">
        <f t="shared" si="1"/>
        <v>0</v>
      </c>
      <c r="H20" s="345"/>
      <c r="J20">
        <v>17</v>
      </c>
      <c r="L20" s="32">
        <f t="shared" si="2"/>
        <v>0</v>
      </c>
      <c r="M20" s="71">
        <f t="shared" si="3"/>
        <v>0</v>
      </c>
      <c r="N20" s="71">
        <f t="shared" si="4"/>
        <v>0</v>
      </c>
      <c r="O20" s="71">
        <f t="shared" si="5"/>
        <v>0</v>
      </c>
    </row>
    <row r="21" spans="1:15" ht="15.75" customHeight="1">
      <c r="A21" s="339"/>
      <c r="B21" s="340"/>
      <c r="C21" s="409"/>
      <c r="D21" s="341">
        <f t="shared" si="0"/>
      </c>
      <c r="E21" s="342"/>
      <c r="F21" s="343"/>
      <c r="G21" s="344">
        <f t="shared" si="1"/>
        <v>0</v>
      </c>
      <c r="H21" s="345"/>
      <c r="J21">
        <v>18</v>
      </c>
      <c r="L21" s="32">
        <f t="shared" si="2"/>
        <v>0</v>
      </c>
      <c r="M21" s="71">
        <f t="shared" si="3"/>
        <v>0</v>
      </c>
      <c r="N21" s="71">
        <f t="shared" si="4"/>
        <v>0</v>
      </c>
      <c r="O21" s="71">
        <f t="shared" si="5"/>
        <v>0</v>
      </c>
    </row>
    <row r="22" spans="1:15" ht="15.75" customHeight="1">
      <c r="A22" s="339"/>
      <c r="B22" s="340"/>
      <c r="C22" s="409"/>
      <c r="D22" s="341">
        <f t="shared" si="0"/>
      </c>
      <c r="E22" s="342"/>
      <c r="F22" s="343"/>
      <c r="G22" s="344">
        <f t="shared" si="1"/>
        <v>0</v>
      </c>
      <c r="H22" s="345"/>
      <c r="J22">
        <v>19</v>
      </c>
      <c r="L22" s="32">
        <f t="shared" si="2"/>
        <v>0</v>
      </c>
      <c r="M22" s="71">
        <f t="shared" si="3"/>
        <v>0</v>
      </c>
      <c r="N22" s="71">
        <f t="shared" si="4"/>
        <v>0</v>
      </c>
      <c r="O22" s="71">
        <f t="shared" si="5"/>
        <v>0</v>
      </c>
    </row>
    <row r="23" spans="1:15" ht="15.75" customHeight="1">
      <c r="A23" s="339"/>
      <c r="B23" s="340"/>
      <c r="C23" s="409"/>
      <c r="D23" s="341">
        <f t="shared" si="0"/>
      </c>
      <c r="E23" s="342"/>
      <c r="F23" s="343"/>
      <c r="G23" s="344">
        <f t="shared" si="1"/>
        <v>0</v>
      </c>
      <c r="H23" s="345"/>
      <c r="J23">
        <v>20</v>
      </c>
      <c r="L23" s="32">
        <f t="shared" si="2"/>
        <v>0</v>
      </c>
      <c r="M23" s="71">
        <f t="shared" si="3"/>
        <v>0</v>
      </c>
      <c r="N23" s="71">
        <f t="shared" si="4"/>
        <v>0</v>
      </c>
      <c r="O23" s="71">
        <f t="shared" si="5"/>
        <v>0</v>
      </c>
    </row>
    <row r="24" spans="1:15" ht="15.75" customHeight="1">
      <c r="A24" s="339"/>
      <c r="B24" s="340"/>
      <c r="C24" s="409"/>
      <c r="D24" s="341">
        <f t="shared" si="0"/>
      </c>
      <c r="E24" s="342"/>
      <c r="F24" s="343"/>
      <c r="G24" s="344">
        <f t="shared" si="1"/>
        <v>0</v>
      </c>
      <c r="H24" s="345"/>
      <c r="J24">
        <v>21</v>
      </c>
      <c r="L24" s="32">
        <f t="shared" si="2"/>
        <v>0</v>
      </c>
      <c r="M24" s="71">
        <f t="shared" si="3"/>
        <v>0</v>
      </c>
      <c r="N24" s="71">
        <f t="shared" si="4"/>
        <v>0</v>
      </c>
      <c r="O24" s="71">
        <f t="shared" si="5"/>
        <v>0</v>
      </c>
    </row>
    <row r="25" spans="1:15" ht="15.75" customHeight="1">
      <c r="A25" s="339"/>
      <c r="B25" s="340"/>
      <c r="C25" s="409"/>
      <c r="D25" s="341">
        <f t="shared" si="0"/>
      </c>
      <c r="E25" s="342"/>
      <c r="F25" s="343"/>
      <c r="G25" s="344">
        <f t="shared" si="1"/>
        <v>0</v>
      </c>
      <c r="H25" s="345"/>
      <c r="J25">
        <v>22</v>
      </c>
      <c r="L25" s="32">
        <f t="shared" si="2"/>
        <v>0</v>
      </c>
      <c r="M25" s="71">
        <f t="shared" si="3"/>
        <v>0</v>
      </c>
      <c r="N25" s="71">
        <f t="shared" si="4"/>
        <v>0</v>
      </c>
      <c r="O25" s="71">
        <f t="shared" si="5"/>
        <v>0</v>
      </c>
    </row>
    <row r="26" spans="1:15" ht="15.75" customHeight="1">
      <c r="A26" s="339"/>
      <c r="B26" s="340"/>
      <c r="C26" s="409"/>
      <c r="D26" s="341">
        <f t="shared" si="0"/>
      </c>
      <c r="E26" s="342"/>
      <c r="F26" s="343"/>
      <c r="G26" s="344">
        <f t="shared" si="1"/>
        <v>0</v>
      </c>
      <c r="H26" s="345"/>
      <c r="J26">
        <v>23</v>
      </c>
      <c r="L26" s="32">
        <f t="shared" si="2"/>
        <v>0</v>
      </c>
      <c r="M26" s="71">
        <f t="shared" si="3"/>
        <v>0</v>
      </c>
      <c r="N26" s="71">
        <f t="shared" si="4"/>
        <v>0</v>
      </c>
      <c r="O26" s="71">
        <f t="shared" si="5"/>
        <v>0</v>
      </c>
    </row>
    <row r="27" spans="1:15" ht="15.75" customHeight="1">
      <c r="A27" s="339"/>
      <c r="B27" s="340"/>
      <c r="C27" s="409"/>
      <c r="D27" s="341">
        <f t="shared" si="0"/>
      </c>
      <c r="E27" s="342"/>
      <c r="F27" s="343"/>
      <c r="G27" s="344">
        <f t="shared" si="1"/>
        <v>0</v>
      </c>
      <c r="H27" s="345"/>
      <c r="J27">
        <v>24</v>
      </c>
      <c r="L27" s="32">
        <f t="shared" si="2"/>
        <v>0</v>
      </c>
      <c r="M27" s="71">
        <f t="shared" si="3"/>
        <v>0</v>
      </c>
      <c r="N27" s="71">
        <f t="shared" si="4"/>
        <v>0</v>
      </c>
      <c r="O27" s="71">
        <f t="shared" si="5"/>
        <v>0</v>
      </c>
    </row>
    <row r="28" spans="1:15" ht="15.75" customHeight="1">
      <c r="A28" s="339"/>
      <c r="B28" s="340"/>
      <c r="C28" s="409"/>
      <c r="D28" s="341">
        <f t="shared" si="0"/>
      </c>
      <c r="E28" s="342"/>
      <c r="F28" s="343"/>
      <c r="G28" s="344">
        <f t="shared" si="1"/>
        <v>0</v>
      </c>
      <c r="H28" s="345"/>
      <c r="J28">
        <v>25</v>
      </c>
      <c r="L28" s="32">
        <f t="shared" si="2"/>
        <v>0</v>
      </c>
      <c r="M28" s="71">
        <f t="shared" si="3"/>
        <v>0</v>
      </c>
      <c r="N28" s="71">
        <f t="shared" si="4"/>
        <v>0</v>
      </c>
      <c r="O28" s="71">
        <f t="shared" si="5"/>
        <v>0</v>
      </c>
    </row>
    <row r="29" spans="1:15" ht="15.75" customHeight="1">
      <c r="A29" s="339"/>
      <c r="B29" s="340"/>
      <c r="C29" s="409"/>
      <c r="D29" s="341">
        <f t="shared" si="0"/>
      </c>
      <c r="E29" s="342"/>
      <c r="F29" s="343"/>
      <c r="G29" s="344">
        <f t="shared" si="1"/>
        <v>0</v>
      </c>
      <c r="H29" s="345"/>
      <c r="J29">
        <v>26</v>
      </c>
      <c r="L29" s="32">
        <f t="shared" si="2"/>
        <v>0</v>
      </c>
      <c r="M29" s="71">
        <f t="shared" si="3"/>
        <v>0</v>
      </c>
      <c r="N29" s="71">
        <f t="shared" si="4"/>
        <v>0</v>
      </c>
      <c r="O29" s="71">
        <f t="shared" si="5"/>
        <v>0</v>
      </c>
    </row>
    <row r="30" spans="1:15" ht="15.75" customHeight="1">
      <c r="A30" s="339"/>
      <c r="B30" s="340"/>
      <c r="C30" s="409"/>
      <c r="D30" s="341">
        <f t="shared" si="0"/>
      </c>
      <c r="E30" s="342"/>
      <c r="F30" s="343"/>
      <c r="G30" s="344">
        <f t="shared" si="1"/>
        <v>0</v>
      </c>
      <c r="H30" s="345"/>
      <c r="J30">
        <v>27</v>
      </c>
      <c r="L30" s="32">
        <f t="shared" si="2"/>
        <v>0</v>
      </c>
      <c r="M30" s="71">
        <f t="shared" si="3"/>
        <v>0</v>
      </c>
      <c r="N30" s="71">
        <f t="shared" si="4"/>
        <v>0</v>
      </c>
      <c r="O30" s="71">
        <f t="shared" si="5"/>
        <v>0</v>
      </c>
    </row>
    <row r="31" spans="1:15" ht="15.75" customHeight="1">
      <c r="A31" s="339"/>
      <c r="B31" s="340"/>
      <c r="C31" s="409"/>
      <c r="D31" s="341">
        <f t="shared" si="0"/>
      </c>
      <c r="E31" s="342"/>
      <c r="F31" s="343"/>
      <c r="G31" s="344">
        <f t="shared" si="1"/>
        <v>0</v>
      </c>
      <c r="H31" s="345"/>
      <c r="J31">
        <v>28</v>
      </c>
      <c r="L31" s="32">
        <f t="shared" si="2"/>
        <v>0</v>
      </c>
      <c r="M31" s="71">
        <f t="shared" si="3"/>
        <v>0</v>
      </c>
      <c r="N31" s="71">
        <f t="shared" si="4"/>
        <v>0</v>
      </c>
      <c r="O31" s="71">
        <f t="shared" si="5"/>
        <v>0</v>
      </c>
    </row>
    <row r="32" spans="1:15" ht="15.75" customHeight="1">
      <c r="A32" s="339"/>
      <c r="B32" s="340"/>
      <c r="C32" s="409"/>
      <c r="D32" s="341">
        <f t="shared" si="0"/>
      </c>
      <c r="E32" s="342"/>
      <c r="F32" s="343"/>
      <c r="G32" s="344">
        <f t="shared" si="1"/>
        <v>0</v>
      </c>
      <c r="H32" s="345"/>
      <c r="J32">
        <v>29</v>
      </c>
      <c r="L32" s="32">
        <f t="shared" si="2"/>
        <v>0</v>
      </c>
      <c r="M32" s="71">
        <f t="shared" si="3"/>
        <v>0</v>
      </c>
      <c r="N32" s="71">
        <f t="shared" si="4"/>
        <v>0</v>
      </c>
      <c r="O32" s="71">
        <f t="shared" si="5"/>
        <v>0</v>
      </c>
    </row>
    <row r="33" spans="1:15" ht="15.75" customHeight="1">
      <c r="A33" s="339"/>
      <c r="B33" s="340"/>
      <c r="C33" s="409"/>
      <c r="D33" s="341">
        <f t="shared" si="0"/>
      </c>
      <c r="E33" s="342"/>
      <c r="F33" s="343"/>
      <c r="G33" s="344">
        <f t="shared" si="1"/>
        <v>0</v>
      </c>
      <c r="H33" s="345"/>
      <c r="J33">
        <v>30</v>
      </c>
      <c r="L33" s="32">
        <f t="shared" si="2"/>
        <v>0</v>
      </c>
      <c r="M33" s="71">
        <f t="shared" si="3"/>
        <v>0</v>
      </c>
      <c r="N33" s="71">
        <f t="shared" si="4"/>
        <v>0</v>
      </c>
      <c r="O33" s="71">
        <f t="shared" si="5"/>
        <v>0</v>
      </c>
    </row>
    <row r="34" spans="1:15" ht="15.75" customHeight="1">
      <c r="A34" s="339"/>
      <c r="B34" s="340"/>
      <c r="C34" s="409"/>
      <c r="D34" s="341">
        <f t="shared" si="0"/>
      </c>
      <c r="E34" s="342"/>
      <c r="F34" s="343"/>
      <c r="G34" s="344">
        <f t="shared" si="1"/>
        <v>0</v>
      </c>
      <c r="H34" s="345"/>
      <c r="J34">
        <v>31</v>
      </c>
      <c r="L34" s="32">
        <f t="shared" si="2"/>
        <v>0</v>
      </c>
      <c r="M34" s="71">
        <f t="shared" si="3"/>
        <v>0</v>
      </c>
      <c r="N34" s="71">
        <f t="shared" si="4"/>
        <v>0</v>
      </c>
      <c r="O34" s="71">
        <f t="shared" si="5"/>
        <v>0</v>
      </c>
    </row>
    <row r="35" spans="1:15" ht="15.75" customHeight="1">
      <c r="A35" s="339"/>
      <c r="B35" s="340"/>
      <c r="C35" s="409"/>
      <c r="D35" s="341">
        <f t="shared" si="0"/>
      </c>
      <c r="E35" s="342"/>
      <c r="F35" s="343"/>
      <c r="G35" s="344">
        <f t="shared" si="1"/>
        <v>0</v>
      </c>
      <c r="H35" s="345"/>
      <c r="J35">
        <v>32</v>
      </c>
      <c r="L35" s="32">
        <f t="shared" si="2"/>
        <v>0</v>
      </c>
      <c r="M35" s="71">
        <f t="shared" si="3"/>
        <v>0</v>
      </c>
      <c r="N35" s="71">
        <f t="shared" si="4"/>
        <v>0</v>
      </c>
      <c r="O35" s="71">
        <f t="shared" si="5"/>
        <v>0</v>
      </c>
    </row>
    <row r="36" spans="1:15" ht="15.75" customHeight="1">
      <c r="A36" s="339"/>
      <c r="B36" s="340"/>
      <c r="C36" s="409"/>
      <c r="D36" s="341">
        <f t="shared" si="0"/>
      </c>
      <c r="E36" s="342"/>
      <c r="F36" s="343"/>
      <c r="G36" s="344">
        <f t="shared" si="1"/>
        <v>0</v>
      </c>
      <c r="H36" s="345"/>
      <c r="J36">
        <v>33</v>
      </c>
      <c r="L36" s="32">
        <f t="shared" si="2"/>
        <v>0</v>
      </c>
      <c r="M36" s="71">
        <f t="shared" si="3"/>
        <v>0</v>
      </c>
      <c r="N36" s="71">
        <f t="shared" si="4"/>
        <v>0</v>
      </c>
      <c r="O36" s="71">
        <f t="shared" si="5"/>
        <v>0</v>
      </c>
    </row>
    <row r="37" spans="1:15" ht="15.75" customHeight="1">
      <c r="A37" s="339"/>
      <c r="B37" s="340"/>
      <c r="C37" s="409"/>
      <c r="D37" s="341">
        <f t="shared" si="0"/>
      </c>
      <c r="E37" s="342"/>
      <c r="F37" s="343"/>
      <c r="G37" s="344">
        <f t="shared" si="1"/>
        <v>0</v>
      </c>
      <c r="H37" s="345"/>
      <c r="J37">
        <v>34</v>
      </c>
      <c r="L37" s="32">
        <f t="shared" si="2"/>
        <v>0</v>
      </c>
      <c r="M37" s="71">
        <f t="shared" si="3"/>
        <v>0</v>
      </c>
      <c r="N37" s="71">
        <f t="shared" si="4"/>
        <v>0</v>
      </c>
      <c r="O37" s="71">
        <f t="shared" si="5"/>
        <v>0</v>
      </c>
    </row>
    <row r="38" spans="1:15" ht="15.75" customHeight="1">
      <c r="A38" s="339"/>
      <c r="B38" s="340"/>
      <c r="C38" s="409"/>
      <c r="D38" s="341">
        <f t="shared" si="0"/>
      </c>
      <c r="E38" s="342"/>
      <c r="F38" s="343"/>
      <c r="G38" s="344">
        <f t="shared" si="1"/>
        <v>0</v>
      </c>
      <c r="H38" s="345"/>
      <c r="J38">
        <v>35</v>
      </c>
      <c r="L38" s="32">
        <f t="shared" si="2"/>
        <v>0</v>
      </c>
      <c r="M38" s="71">
        <f t="shared" si="3"/>
        <v>0</v>
      </c>
      <c r="N38" s="71">
        <f t="shared" si="4"/>
        <v>0</v>
      </c>
      <c r="O38" s="71">
        <f t="shared" si="5"/>
        <v>0</v>
      </c>
    </row>
    <row r="39" spans="1:15" ht="15.75" customHeight="1">
      <c r="A39" s="339"/>
      <c r="B39" s="340"/>
      <c r="C39" s="409"/>
      <c r="D39" s="341">
        <f t="shared" si="0"/>
      </c>
      <c r="E39" s="342"/>
      <c r="F39" s="343"/>
      <c r="G39" s="344">
        <f t="shared" si="1"/>
        <v>0</v>
      </c>
      <c r="H39" s="345"/>
      <c r="J39">
        <v>36</v>
      </c>
      <c r="L39" s="32">
        <f t="shared" si="2"/>
        <v>0</v>
      </c>
      <c r="M39" s="71">
        <f t="shared" si="3"/>
        <v>0</v>
      </c>
      <c r="N39" s="71">
        <f t="shared" si="4"/>
        <v>0</v>
      </c>
      <c r="O39" s="71">
        <f t="shared" si="5"/>
        <v>0</v>
      </c>
    </row>
    <row r="40" spans="1:15" ht="15.75" customHeight="1">
      <c r="A40" s="339"/>
      <c r="B40" s="340"/>
      <c r="C40" s="409"/>
      <c r="D40" s="341">
        <f t="shared" si="0"/>
      </c>
      <c r="E40" s="342"/>
      <c r="F40" s="343"/>
      <c r="G40" s="344">
        <f t="shared" si="1"/>
        <v>0</v>
      </c>
      <c r="H40" s="345"/>
      <c r="J40">
        <v>37</v>
      </c>
      <c r="L40" s="32">
        <f t="shared" si="2"/>
        <v>0</v>
      </c>
      <c r="M40" s="71">
        <f t="shared" si="3"/>
        <v>0</v>
      </c>
      <c r="N40" s="71">
        <f t="shared" si="4"/>
        <v>0</v>
      </c>
      <c r="O40" s="71">
        <f t="shared" si="5"/>
        <v>0</v>
      </c>
    </row>
    <row r="41" spans="1:15" ht="15.75" customHeight="1">
      <c r="A41" s="339"/>
      <c r="B41" s="340"/>
      <c r="C41" s="409"/>
      <c r="D41" s="341">
        <f t="shared" si="0"/>
      </c>
      <c r="E41" s="342"/>
      <c r="F41" s="343"/>
      <c r="G41" s="344">
        <f t="shared" si="1"/>
        <v>0</v>
      </c>
      <c r="H41" s="345"/>
      <c r="J41">
        <v>38</v>
      </c>
      <c r="L41" s="32">
        <f t="shared" si="2"/>
        <v>0</v>
      </c>
      <c r="M41" s="71">
        <f t="shared" si="3"/>
        <v>0</v>
      </c>
      <c r="N41" s="71">
        <f t="shared" si="4"/>
        <v>0</v>
      </c>
      <c r="O41" s="71">
        <f t="shared" si="5"/>
        <v>0</v>
      </c>
    </row>
    <row r="42" spans="1:15" ht="15.75" customHeight="1">
      <c r="A42" s="339"/>
      <c r="B42" s="340"/>
      <c r="C42" s="409"/>
      <c r="D42" s="341">
        <f t="shared" si="0"/>
      </c>
      <c r="E42" s="342"/>
      <c r="F42" s="343"/>
      <c r="G42" s="344">
        <f t="shared" si="1"/>
        <v>0</v>
      </c>
      <c r="H42" s="345"/>
      <c r="J42">
        <v>39</v>
      </c>
      <c r="L42" s="32">
        <f t="shared" si="2"/>
        <v>0</v>
      </c>
      <c r="M42" s="71">
        <f t="shared" si="3"/>
        <v>0</v>
      </c>
      <c r="N42" s="71">
        <f t="shared" si="4"/>
        <v>0</v>
      </c>
      <c r="O42" s="71">
        <f t="shared" si="5"/>
        <v>0</v>
      </c>
    </row>
    <row r="43" spans="1:15" ht="15.75" customHeight="1">
      <c r="A43" s="339"/>
      <c r="B43" s="340"/>
      <c r="C43" s="409"/>
      <c r="D43" s="341">
        <f t="shared" si="0"/>
      </c>
      <c r="E43" s="342"/>
      <c r="F43" s="343"/>
      <c r="G43" s="344">
        <f t="shared" si="1"/>
        <v>0</v>
      </c>
      <c r="H43" s="345"/>
      <c r="J43">
        <v>40</v>
      </c>
      <c r="L43" s="32">
        <f t="shared" si="2"/>
        <v>0</v>
      </c>
      <c r="M43" s="71">
        <f t="shared" si="3"/>
        <v>0</v>
      </c>
      <c r="N43" s="71">
        <f t="shared" si="4"/>
        <v>0</v>
      </c>
      <c r="O43" s="71">
        <f t="shared" si="5"/>
        <v>0</v>
      </c>
    </row>
    <row r="44" spans="1:15" ht="15.75" customHeight="1">
      <c r="A44" s="339"/>
      <c r="B44" s="340"/>
      <c r="C44" s="409"/>
      <c r="D44" s="341">
        <f t="shared" si="0"/>
      </c>
      <c r="E44" s="342"/>
      <c r="F44" s="343"/>
      <c r="G44" s="344">
        <f t="shared" si="1"/>
        <v>0</v>
      </c>
      <c r="H44" s="345"/>
      <c r="J44">
        <v>41</v>
      </c>
      <c r="L44" s="32">
        <f t="shared" si="2"/>
        <v>0</v>
      </c>
      <c r="M44" s="71">
        <f t="shared" si="3"/>
        <v>0</v>
      </c>
      <c r="N44" s="71">
        <f t="shared" si="4"/>
        <v>0</v>
      </c>
      <c r="O44" s="71">
        <f t="shared" si="5"/>
        <v>0</v>
      </c>
    </row>
    <row r="45" spans="1:15" ht="15.75" customHeight="1">
      <c r="A45" s="339"/>
      <c r="B45" s="340"/>
      <c r="C45" s="409"/>
      <c r="D45" s="341">
        <f t="shared" si="0"/>
      </c>
      <c r="E45" s="342"/>
      <c r="F45" s="343"/>
      <c r="G45" s="344">
        <f t="shared" si="1"/>
        <v>0</v>
      </c>
      <c r="H45" s="345"/>
      <c r="J45">
        <v>42</v>
      </c>
      <c r="L45" s="32">
        <f t="shared" si="2"/>
        <v>0</v>
      </c>
      <c r="M45" s="71">
        <f t="shared" si="3"/>
        <v>0</v>
      </c>
      <c r="N45" s="71">
        <f t="shared" si="4"/>
        <v>0</v>
      </c>
      <c r="O45" s="71">
        <f t="shared" si="5"/>
        <v>0</v>
      </c>
    </row>
    <row r="46" spans="1:15" ht="15.75" customHeight="1">
      <c r="A46" s="339"/>
      <c r="B46" s="340"/>
      <c r="C46" s="409"/>
      <c r="D46" s="341">
        <f t="shared" si="0"/>
      </c>
      <c r="E46" s="342"/>
      <c r="F46" s="343"/>
      <c r="G46" s="344">
        <f t="shared" si="1"/>
        <v>0</v>
      </c>
      <c r="H46" s="345"/>
      <c r="J46">
        <v>43</v>
      </c>
      <c r="L46" s="32">
        <f t="shared" si="2"/>
        <v>0</v>
      </c>
      <c r="M46" s="71">
        <f t="shared" si="3"/>
        <v>0</v>
      </c>
      <c r="N46" s="71">
        <f t="shared" si="4"/>
        <v>0</v>
      </c>
      <c r="O46" s="71">
        <f t="shared" si="5"/>
        <v>0</v>
      </c>
    </row>
    <row r="47" spans="1:15" ht="15.75" customHeight="1">
      <c r="A47" s="339"/>
      <c r="B47" s="340"/>
      <c r="C47" s="409"/>
      <c r="D47" s="341">
        <f t="shared" si="0"/>
      </c>
      <c r="E47" s="342"/>
      <c r="F47" s="343"/>
      <c r="G47" s="344">
        <f t="shared" si="1"/>
        <v>0</v>
      </c>
      <c r="H47" s="345"/>
      <c r="J47">
        <v>44</v>
      </c>
      <c r="L47" s="32">
        <f t="shared" si="2"/>
        <v>0</v>
      </c>
      <c r="M47" s="71">
        <f t="shared" si="3"/>
        <v>0</v>
      </c>
      <c r="N47" s="71">
        <f t="shared" si="4"/>
        <v>0</v>
      </c>
      <c r="O47" s="71">
        <f t="shared" si="5"/>
        <v>0</v>
      </c>
    </row>
    <row r="48" spans="1:15" ht="15.75" customHeight="1">
      <c r="A48" s="339"/>
      <c r="B48" s="340"/>
      <c r="C48" s="409"/>
      <c r="D48" s="341">
        <f t="shared" si="0"/>
      </c>
      <c r="E48" s="342"/>
      <c r="F48" s="343"/>
      <c r="G48" s="344">
        <f t="shared" si="1"/>
        <v>0</v>
      </c>
      <c r="H48" s="345"/>
      <c r="J48">
        <v>45</v>
      </c>
      <c r="L48" s="32">
        <f t="shared" si="2"/>
        <v>0</v>
      </c>
      <c r="M48" s="71">
        <f t="shared" si="3"/>
        <v>0</v>
      </c>
      <c r="N48" s="71">
        <f t="shared" si="4"/>
        <v>0</v>
      </c>
      <c r="O48" s="71">
        <f t="shared" si="5"/>
        <v>0</v>
      </c>
    </row>
    <row r="49" spans="1:15" ht="15.75" customHeight="1">
      <c r="A49" s="339"/>
      <c r="B49" s="340"/>
      <c r="C49" s="409"/>
      <c r="D49" s="341">
        <f t="shared" si="0"/>
      </c>
      <c r="E49" s="342"/>
      <c r="F49" s="343"/>
      <c r="G49" s="344">
        <f t="shared" si="1"/>
        <v>0</v>
      </c>
      <c r="H49" s="345"/>
      <c r="J49">
        <v>46</v>
      </c>
      <c r="L49" s="32">
        <f t="shared" si="2"/>
        <v>0</v>
      </c>
      <c r="M49" s="71">
        <f t="shared" si="3"/>
        <v>0</v>
      </c>
      <c r="N49" s="71">
        <f t="shared" si="4"/>
        <v>0</v>
      </c>
      <c r="O49" s="71">
        <f t="shared" si="5"/>
        <v>0</v>
      </c>
    </row>
    <row r="50" spans="1:15" ht="15.75" customHeight="1">
      <c r="A50" s="339"/>
      <c r="B50" s="340"/>
      <c r="C50" s="409"/>
      <c r="D50" s="341">
        <f t="shared" si="0"/>
      </c>
      <c r="E50" s="342"/>
      <c r="F50" s="343"/>
      <c r="G50" s="344">
        <f t="shared" si="1"/>
        <v>0</v>
      </c>
      <c r="H50" s="345"/>
      <c r="J50">
        <v>47</v>
      </c>
      <c r="L50" s="32">
        <f t="shared" si="2"/>
        <v>0</v>
      </c>
      <c r="M50" s="71">
        <f t="shared" si="3"/>
        <v>0</v>
      </c>
      <c r="N50" s="71">
        <f t="shared" si="4"/>
        <v>0</v>
      </c>
      <c r="O50" s="71">
        <f t="shared" si="5"/>
        <v>0</v>
      </c>
    </row>
    <row r="51" spans="1:15" ht="15.75" customHeight="1">
      <c r="A51" s="339"/>
      <c r="B51" s="340"/>
      <c r="C51" s="409"/>
      <c r="D51" s="341">
        <f t="shared" si="0"/>
      </c>
      <c r="E51" s="342"/>
      <c r="F51" s="343"/>
      <c r="G51" s="344">
        <f t="shared" si="1"/>
        <v>0</v>
      </c>
      <c r="H51" s="345"/>
      <c r="J51">
        <v>48</v>
      </c>
      <c r="L51" s="32">
        <f t="shared" si="2"/>
        <v>0</v>
      </c>
      <c r="M51" s="71">
        <f t="shared" si="3"/>
        <v>0</v>
      </c>
      <c r="N51" s="71">
        <f t="shared" si="4"/>
        <v>0</v>
      </c>
      <c r="O51" s="71">
        <f t="shared" si="5"/>
        <v>0</v>
      </c>
    </row>
    <row r="52" spans="1:15" ht="15.75" customHeight="1">
      <c r="A52" s="339"/>
      <c r="B52" s="340"/>
      <c r="C52" s="409"/>
      <c r="D52" s="341">
        <f t="shared" si="0"/>
      </c>
      <c r="E52" s="342"/>
      <c r="F52" s="343"/>
      <c r="G52" s="344">
        <f t="shared" si="1"/>
        <v>0</v>
      </c>
      <c r="H52" s="345"/>
      <c r="J52">
        <v>49</v>
      </c>
      <c r="L52" s="32">
        <f t="shared" si="2"/>
        <v>0</v>
      </c>
      <c r="M52" s="71">
        <f t="shared" si="3"/>
        <v>0</v>
      </c>
      <c r="N52" s="71">
        <f t="shared" si="4"/>
        <v>0</v>
      </c>
      <c r="O52" s="71">
        <f t="shared" si="5"/>
        <v>0</v>
      </c>
    </row>
    <row r="53" spans="1:15" ht="15.75" customHeight="1">
      <c r="A53" s="339"/>
      <c r="B53" s="340"/>
      <c r="C53" s="409"/>
      <c r="D53" s="341">
        <f t="shared" si="0"/>
      </c>
      <c r="E53" s="342"/>
      <c r="F53" s="343"/>
      <c r="G53" s="344">
        <f t="shared" si="1"/>
        <v>0</v>
      </c>
      <c r="H53" s="345"/>
      <c r="J53">
        <v>50</v>
      </c>
      <c r="L53" s="32">
        <f t="shared" si="2"/>
        <v>0</v>
      </c>
      <c r="M53" s="71">
        <f t="shared" si="3"/>
        <v>0</v>
      </c>
      <c r="N53" s="71">
        <f t="shared" si="4"/>
        <v>0</v>
      </c>
      <c r="O53" s="71">
        <f t="shared" si="5"/>
        <v>0</v>
      </c>
    </row>
    <row r="54" spans="1:15" ht="15.75" customHeight="1">
      <c r="A54" s="339"/>
      <c r="B54" s="340"/>
      <c r="C54" s="409"/>
      <c r="D54" s="341">
        <f t="shared" si="0"/>
      </c>
      <c r="E54" s="342"/>
      <c r="F54" s="343"/>
      <c r="G54" s="344">
        <f t="shared" si="1"/>
        <v>0</v>
      </c>
      <c r="H54" s="345"/>
      <c r="J54">
        <v>51</v>
      </c>
      <c r="L54" s="32">
        <f t="shared" si="2"/>
        <v>0</v>
      </c>
      <c r="M54" s="71">
        <f t="shared" si="3"/>
        <v>0</v>
      </c>
      <c r="N54" s="71">
        <f t="shared" si="4"/>
        <v>0</v>
      </c>
      <c r="O54" s="71">
        <f t="shared" si="5"/>
        <v>0</v>
      </c>
    </row>
    <row r="55" spans="1:15" ht="15.75" customHeight="1">
      <c r="A55" s="339"/>
      <c r="B55" s="340"/>
      <c r="C55" s="409"/>
      <c r="D55" s="341">
        <f t="shared" si="0"/>
      </c>
      <c r="E55" s="342"/>
      <c r="F55" s="343"/>
      <c r="G55" s="344">
        <f t="shared" si="1"/>
        <v>0</v>
      </c>
      <c r="H55" s="345"/>
      <c r="J55">
        <v>52</v>
      </c>
      <c r="L55" s="32">
        <f t="shared" si="2"/>
        <v>0</v>
      </c>
      <c r="M55" s="71">
        <f t="shared" si="3"/>
        <v>0</v>
      </c>
      <c r="N55" s="71">
        <f t="shared" si="4"/>
        <v>0</v>
      </c>
      <c r="O55" s="71">
        <f t="shared" si="5"/>
        <v>0</v>
      </c>
    </row>
    <row r="56" spans="1:15" ht="15.75" customHeight="1">
      <c r="A56" s="339"/>
      <c r="B56" s="340"/>
      <c r="C56" s="409"/>
      <c r="D56" s="341">
        <f t="shared" si="0"/>
      </c>
      <c r="E56" s="342"/>
      <c r="F56" s="343"/>
      <c r="G56" s="344">
        <f t="shared" si="1"/>
        <v>0</v>
      </c>
      <c r="H56" s="345"/>
      <c r="J56">
        <v>53</v>
      </c>
      <c r="L56" s="32">
        <f t="shared" si="2"/>
        <v>0</v>
      </c>
      <c r="M56" s="71">
        <f t="shared" si="3"/>
        <v>0</v>
      </c>
      <c r="N56" s="71">
        <f t="shared" si="4"/>
        <v>0</v>
      </c>
      <c r="O56" s="71">
        <f t="shared" si="5"/>
        <v>0</v>
      </c>
    </row>
    <row r="57" spans="1:15" ht="15.75" customHeight="1">
      <c r="A57" s="339"/>
      <c r="B57" s="340"/>
      <c r="C57" s="409"/>
      <c r="D57" s="341">
        <f t="shared" si="0"/>
      </c>
      <c r="E57" s="342"/>
      <c r="F57" s="343"/>
      <c r="G57" s="344">
        <f t="shared" si="1"/>
        <v>0</v>
      </c>
      <c r="H57" s="345"/>
      <c r="J57">
        <v>54</v>
      </c>
      <c r="L57" s="32">
        <f t="shared" si="2"/>
        <v>0</v>
      </c>
      <c r="M57" s="71">
        <f t="shared" si="3"/>
        <v>0</v>
      </c>
      <c r="N57" s="71">
        <f t="shared" si="4"/>
        <v>0</v>
      </c>
      <c r="O57" s="71">
        <f t="shared" si="5"/>
        <v>0</v>
      </c>
    </row>
    <row r="58" spans="1:15" ht="15.75" customHeight="1">
      <c r="A58" s="339"/>
      <c r="B58" s="340"/>
      <c r="C58" s="409"/>
      <c r="D58" s="341">
        <f t="shared" si="0"/>
      </c>
      <c r="E58" s="342"/>
      <c r="F58" s="343"/>
      <c r="G58" s="344">
        <f t="shared" si="1"/>
        <v>0</v>
      </c>
      <c r="H58" s="345"/>
      <c r="J58">
        <v>55</v>
      </c>
      <c r="L58" s="32">
        <f t="shared" si="2"/>
        <v>0</v>
      </c>
      <c r="M58" s="71">
        <f t="shared" si="3"/>
        <v>0</v>
      </c>
      <c r="N58" s="71">
        <f t="shared" si="4"/>
        <v>0</v>
      </c>
      <c r="O58" s="71">
        <f t="shared" si="5"/>
        <v>0</v>
      </c>
    </row>
    <row r="59" spans="1:15" ht="15.75" customHeight="1">
      <c r="A59" s="339"/>
      <c r="B59" s="340"/>
      <c r="C59" s="409"/>
      <c r="D59" s="341">
        <f t="shared" si="0"/>
      </c>
      <c r="E59" s="342"/>
      <c r="F59" s="343"/>
      <c r="G59" s="344">
        <f t="shared" si="1"/>
        <v>0</v>
      </c>
      <c r="H59" s="345"/>
      <c r="J59">
        <v>56</v>
      </c>
      <c r="L59" s="32">
        <f t="shared" si="2"/>
        <v>0</v>
      </c>
      <c r="M59" s="71">
        <f t="shared" si="3"/>
        <v>0</v>
      </c>
      <c r="N59" s="71">
        <f t="shared" si="4"/>
        <v>0</v>
      </c>
      <c r="O59" s="71">
        <f t="shared" si="5"/>
        <v>0</v>
      </c>
    </row>
    <row r="60" spans="1:15" ht="15.75" customHeight="1">
      <c r="A60" s="339"/>
      <c r="B60" s="340"/>
      <c r="C60" s="409"/>
      <c r="D60" s="341">
        <f t="shared" si="0"/>
      </c>
      <c r="E60" s="342"/>
      <c r="F60" s="343"/>
      <c r="G60" s="344">
        <f t="shared" si="1"/>
        <v>0</v>
      </c>
      <c r="H60" s="345"/>
      <c r="J60">
        <v>57</v>
      </c>
      <c r="L60" s="32">
        <f t="shared" si="2"/>
        <v>0</v>
      </c>
      <c r="M60" s="71">
        <f t="shared" si="3"/>
        <v>0</v>
      </c>
      <c r="N60" s="71">
        <f t="shared" si="4"/>
        <v>0</v>
      </c>
      <c r="O60" s="71">
        <f t="shared" si="5"/>
        <v>0</v>
      </c>
    </row>
    <row r="61" spans="1:15" ht="15.75" customHeight="1">
      <c r="A61" s="339"/>
      <c r="B61" s="340"/>
      <c r="C61" s="409"/>
      <c r="D61" s="341">
        <f t="shared" si="0"/>
      </c>
      <c r="E61" s="342"/>
      <c r="F61" s="343"/>
      <c r="G61" s="344">
        <f t="shared" si="1"/>
        <v>0</v>
      </c>
      <c r="H61" s="345"/>
      <c r="J61">
        <v>58</v>
      </c>
      <c r="L61" s="32">
        <f t="shared" si="2"/>
        <v>0</v>
      </c>
      <c r="M61" s="71">
        <f t="shared" si="3"/>
        <v>0</v>
      </c>
      <c r="N61" s="71">
        <f t="shared" si="4"/>
        <v>0</v>
      </c>
      <c r="O61" s="71">
        <f t="shared" si="5"/>
        <v>0</v>
      </c>
    </row>
    <row r="62" spans="1:15" ht="15.75" customHeight="1">
      <c r="A62" s="339"/>
      <c r="B62" s="340"/>
      <c r="C62" s="409"/>
      <c r="D62" s="341">
        <f t="shared" si="0"/>
      </c>
      <c r="E62" s="342"/>
      <c r="F62" s="343"/>
      <c r="G62" s="344">
        <f t="shared" si="1"/>
        <v>0</v>
      </c>
      <c r="H62" s="345"/>
      <c r="J62">
        <v>59</v>
      </c>
      <c r="L62" s="32">
        <f t="shared" si="2"/>
        <v>0</v>
      </c>
      <c r="M62" s="71">
        <f t="shared" si="3"/>
        <v>0</v>
      </c>
      <c r="N62" s="71">
        <f t="shared" si="4"/>
        <v>0</v>
      </c>
      <c r="O62" s="71">
        <f t="shared" si="5"/>
        <v>0</v>
      </c>
    </row>
    <row r="63" spans="1:15" ht="15.75" customHeight="1">
      <c r="A63" s="339"/>
      <c r="B63" s="340"/>
      <c r="C63" s="409"/>
      <c r="D63" s="341">
        <f t="shared" si="0"/>
      </c>
      <c r="E63" s="342"/>
      <c r="F63" s="343"/>
      <c r="G63" s="344">
        <f t="shared" si="1"/>
        <v>0</v>
      </c>
      <c r="H63" s="345"/>
      <c r="J63">
        <v>60</v>
      </c>
      <c r="L63" s="32">
        <f t="shared" si="2"/>
        <v>0</v>
      </c>
      <c r="M63" s="71">
        <f t="shared" si="3"/>
        <v>0</v>
      </c>
      <c r="N63" s="71">
        <f t="shared" si="4"/>
        <v>0</v>
      </c>
      <c r="O63" s="71">
        <f t="shared" si="5"/>
        <v>0</v>
      </c>
    </row>
    <row r="64" spans="1:15" ht="15.75" customHeight="1">
      <c r="A64" s="339"/>
      <c r="B64" s="340"/>
      <c r="C64" s="409"/>
      <c r="D64" s="341">
        <f t="shared" si="0"/>
      </c>
      <c r="E64" s="342"/>
      <c r="F64" s="343"/>
      <c r="G64" s="344">
        <f t="shared" si="1"/>
        <v>0</v>
      </c>
      <c r="H64" s="345"/>
      <c r="J64">
        <v>61</v>
      </c>
      <c r="L64" s="32">
        <f t="shared" si="2"/>
        <v>0</v>
      </c>
      <c r="M64" s="71">
        <f t="shared" si="3"/>
        <v>0</v>
      </c>
      <c r="N64" s="71">
        <f t="shared" si="4"/>
        <v>0</v>
      </c>
      <c r="O64" s="71">
        <f t="shared" si="5"/>
        <v>0</v>
      </c>
    </row>
    <row r="65" spans="1:15" ht="15.75" customHeight="1">
      <c r="A65" s="339"/>
      <c r="B65" s="340"/>
      <c r="C65" s="409"/>
      <c r="D65" s="341">
        <f t="shared" si="0"/>
      </c>
      <c r="E65" s="342"/>
      <c r="F65" s="343"/>
      <c r="G65" s="344">
        <f t="shared" si="1"/>
        <v>0</v>
      </c>
      <c r="H65" s="345"/>
      <c r="J65">
        <v>62</v>
      </c>
      <c r="L65" s="32">
        <f t="shared" si="2"/>
        <v>0</v>
      </c>
      <c r="M65" s="71">
        <f t="shared" si="3"/>
        <v>0</v>
      </c>
      <c r="N65" s="71">
        <f t="shared" si="4"/>
        <v>0</v>
      </c>
      <c r="O65" s="71">
        <f t="shared" si="5"/>
        <v>0</v>
      </c>
    </row>
    <row r="66" spans="1:15" ht="15.75" customHeight="1">
      <c r="A66" s="339"/>
      <c r="B66" s="340"/>
      <c r="C66" s="409"/>
      <c r="D66" s="341">
        <f t="shared" si="0"/>
      </c>
      <c r="E66" s="342"/>
      <c r="F66" s="343"/>
      <c r="G66" s="344">
        <f t="shared" si="1"/>
        <v>0</v>
      </c>
      <c r="H66" s="345"/>
      <c r="J66">
        <v>63</v>
      </c>
      <c r="L66" s="32">
        <f t="shared" si="2"/>
        <v>0</v>
      </c>
      <c r="M66" s="71">
        <f t="shared" si="3"/>
        <v>0</v>
      </c>
      <c r="N66" s="71">
        <f t="shared" si="4"/>
        <v>0</v>
      </c>
      <c r="O66" s="71">
        <f t="shared" si="5"/>
        <v>0</v>
      </c>
    </row>
    <row r="67" spans="1:15" ht="15.75" customHeight="1">
      <c r="A67" s="339"/>
      <c r="B67" s="340"/>
      <c r="C67" s="409"/>
      <c r="D67" s="341">
        <f t="shared" si="0"/>
      </c>
      <c r="E67" s="342"/>
      <c r="F67" s="343"/>
      <c r="G67" s="344">
        <f t="shared" si="1"/>
        <v>0</v>
      </c>
      <c r="H67" s="345"/>
      <c r="J67">
        <v>64</v>
      </c>
      <c r="L67" s="32">
        <f t="shared" si="2"/>
        <v>0</v>
      </c>
      <c r="M67" s="71">
        <f t="shared" si="3"/>
        <v>0</v>
      </c>
      <c r="N67" s="71">
        <f t="shared" si="4"/>
        <v>0</v>
      </c>
      <c r="O67" s="71">
        <f t="shared" si="5"/>
        <v>0</v>
      </c>
    </row>
    <row r="68" spans="1:15" ht="15.75" customHeight="1">
      <c r="A68" s="339"/>
      <c r="B68" s="340"/>
      <c r="C68" s="409"/>
      <c r="D68" s="341">
        <f aca="true" t="shared" si="6" ref="D68:D131">IF(C68="","",VLOOKUP(C68,$S$342:$W$368,2))</f>
      </c>
      <c r="E68" s="342"/>
      <c r="F68" s="343"/>
      <c r="G68" s="344">
        <f t="shared" si="1"/>
        <v>0</v>
      </c>
      <c r="H68" s="345"/>
      <c r="J68">
        <v>65</v>
      </c>
      <c r="L68" s="32">
        <f t="shared" si="2"/>
        <v>0</v>
      </c>
      <c r="M68" s="71">
        <f t="shared" si="3"/>
        <v>0</v>
      </c>
      <c r="N68" s="71">
        <f t="shared" si="4"/>
        <v>0</v>
      </c>
      <c r="O68" s="71">
        <f t="shared" si="5"/>
        <v>0</v>
      </c>
    </row>
    <row r="69" spans="1:15" ht="15.75" customHeight="1">
      <c r="A69" s="339"/>
      <c r="B69" s="340"/>
      <c r="C69" s="409"/>
      <c r="D69" s="341">
        <f t="shared" si="6"/>
      </c>
      <c r="E69" s="342"/>
      <c r="F69" s="343"/>
      <c r="G69" s="344">
        <f aca="true" t="shared" si="7" ref="G69:G132">G68+E69-F69</f>
        <v>0</v>
      </c>
      <c r="H69" s="345"/>
      <c r="J69">
        <v>66</v>
      </c>
      <c r="L69" s="32">
        <f t="shared" si="2"/>
        <v>0</v>
      </c>
      <c r="M69" s="71">
        <f t="shared" si="3"/>
        <v>0</v>
      </c>
      <c r="N69" s="71">
        <f t="shared" si="4"/>
        <v>0</v>
      </c>
      <c r="O69" s="71">
        <f t="shared" si="5"/>
        <v>0</v>
      </c>
    </row>
    <row r="70" spans="1:15" ht="15.75" customHeight="1">
      <c r="A70" s="339"/>
      <c r="B70" s="340"/>
      <c r="C70" s="409"/>
      <c r="D70" s="341">
        <f t="shared" si="6"/>
      </c>
      <c r="E70" s="342"/>
      <c r="F70" s="343"/>
      <c r="G70" s="344">
        <f t="shared" si="7"/>
        <v>0</v>
      </c>
      <c r="H70" s="345"/>
      <c r="J70">
        <v>67</v>
      </c>
      <c r="L70" s="32">
        <f t="shared" si="2"/>
        <v>0</v>
      </c>
      <c r="M70" s="71">
        <f t="shared" si="3"/>
        <v>0</v>
      </c>
      <c r="N70" s="71">
        <f t="shared" si="4"/>
        <v>0</v>
      </c>
      <c r="O70" s="71">
        <f t="shared" si="5"/>
        <v>0</v>
      </c>
    </row>
    <row r="71" spans="1:15" ht="15.75" customHeight="1">
      <c r="A71" s="339"/>
      <c r="B71" s="340"/>
      <c r="C71" s="409"/>
      <c r="D71" s="341">
        <f t="shared" si="6"/>
      </c>
      <c r="E71" s="342"/>
      <c r="F71" s="343"/>
      <c r="G71" s="344">
        <f t="shared" si="7"/>
        <v>0</v>
      </c>
      <c r="H71" s="345"/>
      <c r="J71">
        <v>68</v>
      </c>
      <c r="L71" s="32">
        <f aca="true" t="shared" si="8" ref="L71:L134">C71</f>
        <v>0</v>
      </c>
      <c r="M71" s="71">
        <f aca="true" t="shared" si="9" ref="M71:M134">E71</f>
        <v>0</v>
      </c>
      <c r="N71" s="71">
        <f aca="true" t="shared" si="10" ref="N71:N134">L71</f>
        <v>0</v>
      </c>
      <c r="O71" s="71">
        <f aca="true" t="shared" si="11" ref="O71:O134">F71</f>
        <v>0</v>
      </c>
    </row>
    <row r="72" spans="1:15" ht="15.75" customHeight="1">
      <c r="A72" s="339"/>
      <c r="B72" s="340"/>
      <c r="C72" s="409"/>
      <c r="D72" s="341">
        <f t="shared" si="6"/>
      </c>
      <c r="E72" s="342"/>
      <c r="F72" s="343"/>
      <c r="G72" s="344">
        <f t="shared" si="7"/>
        <v>0</v>
      </c>
      <c r="H72" s="345"/>
      <c r="J72">
        <v>69</v>
      </c>
      <c r="L72" s="32">
        <f t="shared" si="8"/>
        <v>0</v>
      </c>
      <c r="M72" s="71">
        <f t="shared" si="9"/>
        <v>0</v>
      </c>
      <c r="N72" s="71">
        <f t="shared" si="10"/>
        <v>0</v>
      </c>
      <c r="O72" s="71">
        <f t="shared" si="11"/>
        <v>0</v>
      </c>
    </row>
    <row r="73" spans="1:15" ht="15.75" customHeight="1">
      <c r="A73" s="339"/>
      <c r="B73" s="340"/>
      <c r="C73" s="409"/>
      <c r="D73" s="341">
        <f t="shared" si="6"/>
      </c>
      <c r="E73" s="342"/>
      <c r="F73" s="343"/>
      <c r="G73" s="344">
        <f t="shared" si="7"/>
        <v>0</v>
      </c>
      <c r="H73" s="345"/>
      <c r="J73">
        <v>70</v>
      </c>
      <c r="L73" s="32">
        <f t="shared" si="8"/>
        <v>0</v>
      </c>
      <c r="M73" s="71">
        <f t="shared" si="9"/>
        <v>0</v>
      </c>
      <c r="N73" s="71">
        <f t="shared" si="10"/>
        <v>0</v>
      </c>
      <c r="O73" s="71">
        <f t="shared" si="11"/>
        <v>0</v>
      </c>
    </row>
    <row r="74" spans="1:15" ht="15.75" customHeight="1">
      <c r="A74" s="339"/>
      <c r="B74" s="340"/>
      <c r="C74" s="409"/>
      <c r="D74" s="341">
        <f t="shared" si="6"/>
      </c>
      <c r="E74" s="342"/>
      <c r="F74" s="343"/>
      <c r="G74" s="344">
        <f t="shared" si="7"/>
        <v>0</v>
      </c>
      <c r="H74" s="345"/>
      <c r="J74">
        <v>71</v>
      </c>
      <c r="L74" s="32">
        <f t="shared" si="8"/>
        <v>0</v>
      </c>
      <c r="M74" s="71">
        <f t="shared" si="9"/>
        <v>0</v>
      </c>
      <c r="N74" s="71">
        <f t="shared" si="10"/>
        <v>0</v>
      </c>
      <c r="O74" s="71">
        <f t="shared" si="11"/>
        <v>0</v>
      </c>
    </row>
    <row r="75" spans="1:15" ht="15.75" customHeight="1">
      <c r="A75" s="339"/>
      <c r="B75" s="340"/>
      <c r="C75" s="409"/>
      <c r="D75" s="341">
        <f t="shared" si="6"/>
      </c>
      <c r="E75" s="342"/>
      <c r="F75" s="343"/>
      <c r="G75" s="344">
        <f t="shared" si="7"/>
        <v>0</v>
      </c>
      <c r="H75" s="345"/>
      <c r="J75">
        <v>72</v>
      </c>
      <c r="L75" s="32">
        <f t="shared" si="8"/>
        <v>0</v>
      </c>
      <c r="M75" s="71">
        <f t="shared" si="9"/>
        <v>0</v>
      </c>
      <c r="N75" s="71">
        <f t="shared" si="10"/>
        <v>0</v>
      </c>
      <c r="O75" s="71">
        <f t="shared" si="11"/>
        <v>0</v>
      </c>
    </row>
    <row r="76" spans="1:15" ht="15.75" customHeight="1">
      <c r="A76" s="339"/>
      <c r="B76" s="340"/>
      <c r="C76" s="409"/>
      <c r="D76" s="341">
        <f t="shared" si="6"/>
      </c>
      <c r="E76" s="342"/>
      <c r="F76" s="343"/>
      <c r="G76" s="344">
        <f t="shared" si="7"/>
        <v>0</v>
      </c>
      <c r="H76" s="345"/>
      <c r="J76">
        <v>73</v>
      </c>
      <c r="L76" s="32">
        <f t="shared" si="8"/>
        <v>0</v>
      </c>
      <c r="M76" s="71">
        <f t="shared" si="9"/>
        <v>0</v>
      </c>
      <c r="N76" s="71">
        <f t="shared" si="10"/>
        <v>0</v>
      </c>
      <c r="O76" s="71">
        <f t="shared" si="11"/>
        <v>0</v>
      </c>
    </row>
    <row r="77" spans="1:15" ht="15.75" customHeight="1">
      <c r="A77" s="339"/>
      <c r="B77" s="340"/>
      <c r="C77" s="409"/>
      <c r="D77" s="341">
        <f t="shared" si="6"/>
      </c>
      <c r="E77" s="342"/>
      <c r="F77" s="343"/>
      <c r="G77" s="344">
        <f t="shared" si="7"/>
        <v>0</v>
      </c>
      <c r="H77" s="345"/>
      <c r="J77">
        <v>74</v>
      </c>
      <c r="L77" s="32">
        <f t="shared" si="8"/>
        <v>0</v>
      </c>
      <c r="M77" s="71">
        <f t="shared" si="9"/>
        <v>0</v>
      </c>
      <c r="N77" s="71">
        <f t="shared" si="10"/>
        <v>0</v>
      </c>
      <c r="O77" s="71">
        <f t="shared" si="11"/>
        <v>0</v>
      </c>
    </row>
    <row r="78" spans="1:15" ht="15.75" customHeight="1">
      <c r="A78" s="339"/>
      <c r="B78" s="340"/>
      <c r="C78" s="409"/>
      <c r="D78" s="341">
        <f t="shared" si="6"/>
      </c>
      <c r="E78" s="342"/>
      <c r="F78" s="343"/>
      <c r="G78" s="344">
        <f t="shared" si="7"/>
        <v>0</v>
      </c>
      <c r="H78" s="345"/>
      <c r="J78">
        <v>75</v>
      </c>
      <c r="L78" s="32">
        <f t="shared" si="8"/>
        <v>0</v>
      </c>
      <c r="M78" s="71">
        <f t="shared" si="9"/>
        <v>0</v>
      </c>
      <c r="N78" s="71">
        <f t="shared" si="10"/>
        <v>0</v>
      </c>
      <c r="O78" s="71">
        <f t="shared" si="11"/>
        <v>0</v>
      </c>
    </row>
    <row r="79" spans="1:15" ht="15.75" customHeight="1">
      <c r="A79" s="339"/>
      <c r="B79" s="340"/>
      <c r="C79" s="409"/>
      <c r="D79" s="341">
        <f t="shared" si="6"/>
      </c>
      <c r="E79" s="342"/>
      <c r="F79" s="343"/>
      <c r="G79" s="344">
        <f t="shared" si="7"/>
        <v>0</v>
      </c>
      <c r="H79" s="345"/>
      <c r="J79">
        <v>76</v>
      </c>
      <c r="L79" s="32">
        <f t="shared" si="8"/>
        <v>0</v>
      </c>
      <c r="M79" s="71">
        <f t="shared" si="9"/>
        <v>0</v>
      </c>
      <c r="N79" s="71">
        <f t="shared" si="10"/>
        <v>0</v>
      </c>
      <c r="O79" s="71">
        <f t="shared" si="11"/>
        <v>0</v>
      </c>
    </row>
    <row r="80" spans="1:15" ht="15.75" customHeight="1">
      <c r="A80" s="339"/>
      <c r="B80" s="340"/>
      <c r="C80" s="409"/>
      <c r="D80" s="341">
        <f t="shared" si="6"/>
      </c>
      <c r="E80" s="342"/>
      <c r="F80" s="343"/>
      <c r="G80" s="344">
        <f t="shared" si="7"/>
        <v>0</v>
      </c>
      <c r="H80" s="345"/>
      <c r="J80">
        <v>77</v>
      </c>
      <c r="L80" s="32">
        <f t="shared" si="8"/>
        <v>0</v>
      </c>
      <c r="M80" s="71">
        <f t="shared" si="9"/>
        <v>0</v>
      </c>
      <c r="N80" s="71">
        <f t="shared" si="10"/>
        <v>0</v>
      </c>
      <c r="O80" s="71">
        <f t="shared" si="11"/>
        <v>0</v>
      </c>
    </row>
    <row r="81" spans="1:15" ht="15.75" customHeight="1">
      <c r="A81" s="339"/>
      <c r="B81" s="340"/>
      <c r="C81" s="409"/>
      <c r="D81" s="341">
        <f t="shared" si="6"/>
      </c>
      <c r="E81" s="342"/>
      <c r="F81" s="343"/>
      <c r="G81" s="344">
        <f t="shared" si="7"/>
        <v>0</v>
      </c>
      <c r="H81" s="345"/>
      <c r="J81">
        <v>78</v>
      </c>
      <c r="L81" s="32">
        <f t="shared" si="8"/>
        <v>0</v>
      </c>
      <c r="M81" s="71">
        <f t="shared" si="9"/>
        <v>0</v>
      </c>
      <c r="N81" s="71">
        <f t="shared" si="10"/>
        <v>0</v>
      </c>
      <c r="O81" s="71">
        <f t="shared" si="11"/>
        <v>0</v>
      </c>
    </row>
    <row r="82" spans="1:15" ht="15.75" customHeight="1">
      <c r="A82" s="339"/>
      <c r="B82" s="340"/>
      <c r="C82" s="409"/>
      <c r="D82" s="341">
        <f t="shared" si="6"/>
      </c>
      <c r="E82" s="342"/>
      <c r="F82" s="343"/>
      <c r="G82" s="344">
        <f t="shared" si="7"/>
        <v>0</v>
      </c>
      <c r="H82" s="345"/>
      <c r="J82">
        <v>79</v>
      </c>
      <c r="L82" s="32">
        <f t="shared" si="8"/>
        <v>0</v>
      </c>
      <c r="M82" s="71">
        <f t="shared" si="9"/>
        <v>0</v>
      </c>
      <c r="N82" s="71">
        <f t="shared" si="10"/>
        <v>0</v>
      </c>
      <c r="O82" s="71">
        <f t="shared" si="11"/>
        <v>0</v>
      </c>
    </row>
    <row r="83" spans="1:15" ht="15.75" customHeight="1">
      <c r="A83" s="339"/>
      <c r="B83" s="340"/>
      <c r="C83" s="409"/>
      <c r="D83" s="341">
        <f t="shared" si="6"/>
      </c>
      <c r="E83" s="342"/>
      <c r="F83" s="343"/>
      <c r="G83" s="344">
        <f t="shared" si="7"/>
        <v>0</v>
      </c>
      <c r="H83" s="345"/>
      <c r="J83">
        <v>80</v>
      </c>
      <c r="L83" s="32">
        <f t="shared" si="8"/>
        <v>0</v>
      </c>
      <c r="M83" s="71">
        <f t="shared" si="9"/>
        <v>0</v>
      </c>
      <c r="N83" s="71">
        <f t="shared" si="10"/>
        <v>0</v>
      </c>
      <c r="O83" s="71">
        <f t="shared" si="11"/>
        <v>0</v>
      </c>
    </row>
    <row r="84" spans="1:15" ht="15.75" customHeight="1">
      <c r="A84" s="339"/>
      <c r="B84" s="340"/>
      <c r="C84" s="409"/>
      <c r="D84" s="341">
        <f t="shared" si="6"/>
      </c>
      <c r="E84" s="342"/>
      <c r="F84" s="343"/>
      <c r="G84" s="344">
        <f t="shared" si="7"/>
        <v>0</v>
      </c>
      <c r="H84" s="345"/>
      <c r="J84">
        <v>81</v>
      </c>
      <c r="L84" s="32">
        <f t="shared" si="8"/>
        <v>0</v>
      </c>
      <c r="M84" s="71">
        <f t="shared" si="9"/>
        <v>0</v>
      </c>
      <c r="N84" s="71">
        <f t="shared" si="10"/>
        <v>0</v>
      </c>
      <c r="O84" s="71">
        <f t="shared" si="11"/>
        <v>0</v>
      </c>
    </row>
    <row r="85" spans="1:15" ht="15.75" customHeight="1">
      <c r="A85" s="339"/>
      <c r="B85" s="340"/>
      <c r="C85" s="409"/>
      <c r="D85" s="341">
        <f t="shared" si="6"/>
      </c>
      <c r="E85" s="342"/>
      <c r="F85" s="343"/>
      <c r="G85" s="344">
        <f t="shared" si="7"/>
        <v>0</v>
      </c>
      <c r="H85" s="345"/>
      <c r="J85">
        <v>82</v>
      </c>
      <c r="L85" s="32">
        <f t="shared" si="8"/>
        <v>0</v>
      </c>
      <c r="M85" s="71">
        <f t="shared" si="9"/>
        <v>0</v>
      </c>
      <c r="N85" s="71">
        <f t="shared" si="10"/>
        <v>0</v>
      </c>
      <c r="O85" s="71">
        <f t="shared" si="11"/>
        <v>0</v>
      </c>
    </row>
    <row r="86" spans="1:15" ht="15.75" customHeight="1">
      <c r="A86" s="339"/>
      <c r="B86" s="340"/>
      <c r="C86" s="409"/>
      <c r="D86" s="341">
        <f t="shared" si="6"/>
      </c>
      <c r="E86" s="342"/>
      <c r="F86" s="343"/>
      <c r="G86" s="344">
        <f t="shared" si="7"/>
        <v>0</v>
      </c>
      <c r="H86" s="345"/>
      <c r="J86">
        <v>83</v>
      </c>
      <c r="L86" s="32">
        <f t="shared" si="8"/>
        <v>0</v>
      </c>
      <c r="M86" s="71">
        <f t="shared" si="9"/>
        <v>0</v>
      </c>
      <c r="N86" s="71">
        <f t="shared" si="10"/>
        <v>0</v>
      </c>
      <c r="O86" s="71">
        <f t="shared" si="11"/>
        <v>0</v>
      </c>
    </row>
    <row r="87" spans="1:15" ht="15.75" customHeight="1">
      <c r="A87" s="339"/>
      <c r="B87" s="340"/>
      <c r="C87" s="409"/>
      <c r="D87" s="341">
        <f t="shared" si="6"/>
      </c>
      <c r="E87" s="342"/>
      <c r="F87" s="343"/>
      <c r="G87" s="344">
        <f t="shared" si="7"/>
        <v>0</v>
      </c>
      <c r="H87" s="345"/>
      <c r="J87">
        <v>84</v>
      </c>
      <c r="L87" s="32">
        <f t="shared" si="8"/>
        <v>0</v>
      </c>
      <c r="M87" s="71">
        <f t="shared" si="9"/>
        <v>0</v>
      </c>
      <c r="N87" s="71">
        <f t="shared" si="10"/>
        <v>0</v>
      </c>
      <c r="O87" s="71">
        <f t="shared" si="11"/>
        <v>0</v>
      </c>
    </row>
    <row r="88" spans="1:15" ht="15.75" customHeight="1">
      <c r="A88" s="339"/>
      <c r="B88" s="340"/>
      <c r="C88" s="409"/>
      <c r="D88" s="341">
        <f t="shared" si="6"/>
      </c>
      <c r="E88" s="342"/>
      <c r="F88" s="343"/>
      <c r="G88" s="344">
        <f t="shared" si="7"/>
        <v>0</v>
      </c>
      <c r="H88" s="345"/>
      <c r="J88">
        <v>85</v>
      </c>
      <c r="L88" s="32">
        <f t="shared" si="8"/>
        <v>0</v>
      </c>
      <c r="M88" s="71">
        <f t="shared" si="9"/>
        <v>0</v>
      </c>
      <c r="N88" s="71">
        <f t="shared" si="10"/>
        <v>0</v>
      </c>
      <c r="O88" s="71">
        <f t="shared" si="11"/>
        <v>0</v>
      </c>
    </row>
    <row r="89" spans="1:15" ht="15.75" customHeight="1">
      <c r="A89" s="339"/>
      <c r="B89" s="340"/>
      <c r="C89" s="409"/>
      <c r="D89" s="341">
        <f t="shared" si="6"/>
      </c>
      <c r="E89" s="342"/>
      <c r="F89" s="343"/>
      <c r="G89" s="344">
        <f t="shared" si="7"/>
        <v>0</v>
      </c>
      <c r="H89" s="345"/>
      <c r="J89">
        <v>86</v>
      </c>
      <c r="L89" s="32">
        <f t="shared" si="8"/>
        <v>0</v>
      </c>
      <c r="M89" s="71">
        <f t="shared" si="9"/>
        <v>0</v>
      </c>
      <c r="N89" s="71">
        <f t="shared" si="10"/>
        <v>0</v>
      </c>
      <c r="O89" s="71">
        <f t="shared" si="11"/>
        <v>0</v>
      </c>
    </row>
    <row r="90" spans="1:15" ht="15.75" customHeight="1">
      <c r="A90" s="339"/>
      <c r="B90" s="340"/>
      <c r="C90" s="409"/>
      <c r="D90" s="341">
        <f t="shared" si="6"/>
      </c>
      <c r="E90" s="342"/>
      <c r="F90" s="343"/>
      <c r="G90" s="344">
        <f t="shared" si="7"/>
        <v>0</v>
      </c>
      <c r="H90" s="345"/>
      <c r="J90">
        <v>87</v>
      </c>
      <c r="L90" s="32">
        <f t="shared" si="8"/>
        <v>0</v>
      </c>
      <c r="M90" s="71">
        <f t="shared" si="9"/>
        <v>0</v>
      </c>
      <c r="N90" s="71">
        <f t="shared" si="10"/>
        <v>0</v>
      </c>
      <c r="O90" s="71">
        <f t="shared" si="11"/>
        <v>0</v>
      </c>
    </row>
    <row r="91" spans="1:15" ht="15.75" customHeight="1">
      <c r="A91" s="339"/>
      <c r="B91" s="340"/>
      <c r="C91" s="409"/>
      <c r="D91" s="341">
        <f t="shared" si="6"/>
      </c>
      <c r="E91" s="342"/>
      <c r="F91" s="343"/>
      <c r="G91" s="344">
        <f t="shared" si="7"/>
        <v>0</v>
      </c>
      <c r="H91" s="345"/>
      <c r="J91">
        <v>88</v>
      </c>
      <c r="L91" s="32">
        <f t="shared" si="8"/>
        <v>0</v>
      </c>
      <c r="M91" s="71">
        <f t="shared" si="9"/>
        <v>0</v>
      </c>
      <c r="N91" s="71">
        <f t="shared" si="10"/>
        <v>0</v>
      </c>
      <c r="O91" s="71">
        <f t="shared" si="11"/>
        <v>0</v>
      </c>
    </row>
    <row r="92" spans="1:15" ht="15.75" customHeight="1">
      <c r="A92" s="339"/>
      <c r="B92" s="340"/>
      <c r="C92" s="409"/>
      <c r="D92" s="341">
        <f t="shared" si="6"/>
      </c>
      <c r="E92" s="342"/>
      <c r="F92" s="343"/>
      <c r="G92" s="344">
        <f t="shared" si="7"/>
        <v>0</v>
      </c>
      <c r="H92" s="345"/>
      <c r="J92">
        <v>89</v>
      </c>
      <c r="L92" s="32">
        <f t="shared" si="8"/>
        <v>0</v>
      </c>
      <c r="M92" s="71">
        <f t="shared" si="9"/>
        <v>0</v>
      </c>
      <c r="N92" s="71">
        <f t="shared" si="10"/>
        <v>0</v>
      </c>
      <c r="O92" s="71">
        <f t="shared" si="11"/>
        <v>0</v>
      </c>
    </row>
    <row r="93" spans="1:15" ht="15.75" customHeight="1">
      <c r="A93" s="339"/>
      <c r="B93" s="340"/>
      <c r="C93" s="409"/>
      <c r="D93" s="341">
        <f t="shared" si="6"/>
      </c>
      <c r="E93" s="342"/>
      <c r="F93" s="343"/>
      <c r="G93" s="344">
        <f t="shared" si="7"/>
        <v>0</v>
      </c>
      <c r="H93" s="345"/>
      <c r="J93">
        <v>90</v>
      </c>
      <c r="L93" s="32">
        <f t="shared" si="8"/>
        <v>0</v>
      </c>
      <c r="M93" s="71">
        <f t="shared" si="9"/>
        <v>0</v>
      </c>
      <c r="N93" s="71">
        <f t="shared" si="10"/>
        <v>0</v>
      </c>
      <c r="O93" s="71">
        <f t="shared" si="11"/>
        <v>0</v>
      </c>
    </row>
    <row r="94" spans="1:15" ht="15.75" customHeight="1">
      <c r="A94" s="339"/>
      <c r="B94" s="340"/>
      <c r="C94" s="409"/>
      <c r="D94" s="341">
        <f t="shared" si="6"/>
      </c>
      <c r="E94" s="342"/>
      <c r="F94" s="343"/>
      <c r="G94" s="344">
        <f t="shared" si="7"/>
        <v>0</v>
      </c>
      <c r="H94" s="345"/>
      <c r="J94">
        <v>91</v>
      </c>
      <c r="L94" s="32">
        <f t="shared" si="8"/>
        <v>0</v>
      </c>
      <c r="M94" s="71">
        <f t="shared" si="9"/>
        <v>0</v>
      </c>
      <c r="N94" s="71">
        <f t="shared" si="10"/>
        <v>0</v>
      </c>
      <c r="O94" s="71">
        <f t="shared" si="11"/>
        <v>0</v>
      </c>
    </row>
    <row r="95" spans="1:15" ht="15.75" customHeight="1">
      <c r="A95" s="339"/>
      <c r="B95" s="340"/>
      <c r="C95" s="409"/>
      <c r="D95" s="341">
        <f t="shared" si="6"/>
      </c>
      <c r="E95" s="342"/>
      <c r="F95" s="343"/>
      <c r="G95" s="344">
        <f t="shared" si="7"/>
        <v>0</v>
      </c>
      <c r="H95" s="345"/>
      <c r="J95">
        <v>92</v>
      </c>
      <c r="L95" s="32">
        <f t="shared" si="8"/>
        <v>0</v>
      </c>
      <c r="M95" s="71">
        <f t="shared" si="9"/>
        <v>0</v>
      </c>
      <c r="N95" s="71">
        <f t="shared" si="10"/>
        <v>0</v>
      </c>
      <c r="O95" s="71">
        <f t="shared" si="11"/>
        <v>0</v>
      </c>
    </row>
    <row r="96" spans="1:15" ht="15.75" customHeight="1">
      <c r="A96" s="339"/>
      <c r="B96" s="340"/>
      <c r="C96" s="409"/>
      <c r="D96" s="341">
        <f t="shared" si="6"/>
      </c>
      <c r="E96" s="342"/>
      <c r="F96" s="343"/>
      <c r="G96" s="344">
        <f t="shared" si="7"/>
        <v>0</v>
      </c>
      <c r="H96" s="345"/>
      <c r="J96">
        <v>93</v>
      </c>
      <c r="L96" s="32">
        <f t="shared" si="8"/>
        <v>0</v>
      </c>
      <c r="M96" s="71">
        <f t="shared" si="9"/>
        <v>0</v>
      </c>
      <c r="N96" s="71">
        <f t="shared" si="10"/>
        <v>0</v>
      </c>
      <c r="O96" s="71">
        <f t="shared" si="11"/>
        <v>0</v>
      </c>
    </row>
    <row r="97" spans="1:15" ht="15.75" customHeight="1">
      <c r="A97" s="339"/>
      <c r="B97" s="340"/>
      <c r="C97" s="409"/>
      <c r="D97" s="341">
        <f t="shared" si="6"/>
      </c>
      <c r="E97" s="342"/>
      <c r="F97" s="343"/>
      <c r="G97" s="344">
        <f t="shared" si="7"/>
        <v>0</v>
      </c>
      <c r="H97" s="345"/>
      <c r="J97">
        <v>94</v>
      </c>
      <c r="L97" s="32">
        <f t="shared" si="8"/>
        <v>0</v>
      </c>
      <c r="M97" s="71">
        <f t="shared" si="9"/>
        <v>0</v>
      </c>
      <c r="N97" s="71">
        <f t="shared" si="10"/>
        <v>0</v>
      </c>
      <c r="O97" s="71">
        <f t="shared" si="11"/>
        <v>0</v>
      </c>
    </row>
    <row r="98" spans="1:15" ht="15.75" customHeight="1">
      <c r="A98" s="339"/>
      <c r="B98" s="340"/>
      <c r="C98" s="409"/>
      <c r="D98" s="341">
        <f t="shared" si="6"/>
      </c>
      <c r="E98" s="342"/>
      <c r="F98" s="343"/>
      <c r="G98" s="344">
        <f t="shared" si="7"/>
        <v>0</v>
      </c>
      <c r="H98" s="345"/>
      <c r="J98">
        <v>95</v>
      </c>
      <c r="L98" s="32">
        <f t="shared" si="8"/>
        <v>0</v>
      </c>
      <c r="M98" s="71">
        <f t="shared" si="9"/>
        <v>0</v>
      </c>
      <c r="N98" s="71">
        <f t="shared" si="10"/>
        <v>0</v>
      </c>
      <c r="O98" s="71">
        <f t="shared" si="11"/>
        <v>0</v>
      </c>
    </row>
    <row r="99" spans="1:15" ht="15.75" customHeight="1">
      <c r="A99" s="339"/>
      <c r="B99" s="340"/>
      <c r="C99" s="409"/>
      <c r="D99" s="341">
        <f t="shared" si="6"/>
      </c>
      <c r="E99" s="342"/>
      <c r="F99" s="343"/>
      <c r="G99" s="344">
        <f t="shared" si="7"/>
        <v>0</v>
      </c>
      <c r="H99" s="345"/>
      <c r="J99">
        <v>96</v>
      </c>
      <c r="L99" s="32">
        <f t="shared" si="8"/>
        <v>0</v>
      </c>
      <c r="M99" s="71">
        <f t="shared" si="9"/>
        <v>0</v>
      </c>
      <c r="N99" s="71">
        <f t="shared" si="10"/>
        <v>0</v>
      </c>
      <c r="O99" s="71">
        <f t="shared" si="11"/>
        <v>0</v>
      </c>
    </row>
    <row r="100" spans="1:15" ht="15.75" customHeight="1">
      <c r="A100" s="339"/>
      <c r="B100" s="340"/>
      <c r="C100" s="409">
        <v>111</v>
      </c>
      <c r="D100" s="341" t="str">
        <f t="shared" si="6"/>
        <v>関東ブロック等突破対策プロジェクト交付金</v>
      </c>
      <c r="E100" s="342"/>
      <c r="F100" s="343"/>
      <c r="G100" s="344">
        <f t="shared" si="7"/>
        <v>0</v>
      </c>
      <c r="H100" s="345"/>
      <c r="J100">
        <v>97</v>
      </c>
      <c r="L100" s="32">
        <f t="shared" si="8"/>
        <v>111</v>
      </c>
      <c r="M100" s="71">
        <f t="shared" si="9"/>
        <v>0</v>
      </c>
      <c r="N100" s="71">
        <f t="shared" si="10"/>
        <v>111</v>
      </c>
      <c r="O100" s="71">
        <f t="shared" si="11"/>
        <v>0</v>
      </c>
    </row>
    <row r="101" spans="1:15" ht="15.75" customHeight="1">
      <c r="A101" s="339"/>
      <c r="B101" s="340"/>
      <c r="C101" s="409"/>
      <c r="D101" s="341">
        <f t="shared" si="6"/>
      </c>
      <c r="E101" s="342"/>
      <c r="F101" s="343"/>
      <c r="G101" s="344">
        <f t="shared" si="7"/>
        <v>0</v>
      </c>
      <c r="H101" s="345"/>
      <c r="J101">
        <v>98</v>
      </c>
      <c r="L101" s="32">
        <f t="shared" si="8"/>
        <v>0</v>
      </c>
      <c r="M101" s="71">
        <f t="shared" si="9"/>
        <v>0</v>
      </c>
      <c r="N101" s="71">
        <f t="shared" si="10"/>
        <v>0</v>
      </c>
      <c r="O101" s="71">
        <f t="shared" si="11"/>
        <v>0</v>
      </c>
    </row>
    <row r="102" spans="1:15" ht="15.75" customHeight="1">
      <c r="A102" s="339"/>
      <c r="B102" s="340"/>
      <c r="C102" s="409"/>
      <c r="D102" s="341">
        <f t="shared" si="6"/>
      </c>
      <c r="E102" s="342"/>
      <c r="F102" s="343"/>
      <c r="G102" s="344">
        <f t="shared" si="7"/>
        <v>0</v>
      </c>
      <c r="H102" s="345"/>
      <c r="J102">
        <v>99</v>
      </c>
      <c r="L102" s="32">
        <f t="shared" si="8"/>
        <v>0</v>
      </c>
      <c r="M102" s="71">
        <f t="shared" si="9"/>
        <v>0</v>
      </c>
      <c r="N102" s="71">
        <f t="shared" si="10"/>
        <v>0</v>
      </c>
      <c r="O102" s="71">
        <f t="shared" si="11"/>
        <v>0</v>
      </c>
    </row>
    <row r="103" spans="1:15" ht="15.75" customHeight="1">
      <c r="A103" s="339"/>
      <c r="B103" s="340"/>
      <c r="C103" s="409"/>
      <c r="D103" s="341">
        <f t="shared" si="6"/>
      </c>
      <c r="E103" s="342"/>
      <c r="F103" s="343"/>
      <c r="G103" s="344">
        <f t="shared" si="7"/>
        <v>0</v>
      </c>
      <c r="H103" s="345"/>
      <c r="J103">
        <v>100</v>
      </c>
      <c r="L103" s="32">
        <f t="shared" si="8"/>
        <v>0</v>
      </c>
      <c r="M103" s="71">
        <f t="shared" si="9"/>
        <v>0</v>
      </c>
      <c r="N103" s="71">
        <f t="shared" si="10"/>
        <v>0</v>
      </c>
      <c r="O103" s="71">
        <f t="shared" si="11"/>
        <v>0</v>
      </c>
    </row>
    <row r="104" spans="1:15" ht="15.75" customHeight="1">
      <c r="A104" s="339"/>
      <c r="B104" s="340"/>
      <c r="C104" s="409"/>
      <c r="D104" s="341">
        <f t="shared" si="6"/>
      </c>
      <c r="E104" s="342"/>
      <c r="F104" s="343"/>
      <c r="G104" s="344">
        <f t="shared" si="7"/>
        <v>0</v>
      </c>
      <c r="H104" s="345"/>
      <c r="J104">
        <v>101</v>
      </c>
      <c r="L104" s="32">
        <f t="shared" si="8"/>
        <v>0</v>
      </c>
      <c r="M104" s="71">
        <f t="shared" si="9"/>
        <v>0</v>
      </c>
      <c r="N104" s="71">
        <f t="shared" si="10"/>
        <v>0</v>
      </c>
      <c r="O104" s="71">
        <f t="shared" si="11"/>
        <v>0</v>
      </c>
    </row>
    <row r="105" spans="1:15" ht="15.75" customHeight="1">
      <c r="A105" s="339"/>
      <c r="B105" s="340"/>
      <c r="C105" s="409"/>
      <c r="D105" s="341">
        <f t="shared" si="6"/>
      </c>
      <c r="E105" s="342"/>
      <c r="F105" s="343"/>
      <c r="G105" s="344">
        <f t="shared" si="7"/>
        <v>0</v>
      </c>
      <c r="H105" s="345"/>
      <c r="J105">
        <v>102</v>
      </c>
      <c r="L105" s="32">
        <f t="shared" si="8"/>
        <v>0</v>
      </c>
      <c r="M105" s="71">
        <f t="shared" si="9"/>
        <v>0</v>
      </c>
      <c r="N105" s="71">
        <f t="shared" si="10"/>
        <v>0</v>
      </c>
      <c r="O105" s="71">
        <f t="shared" si="11"/>
        <v>0</v>
      </c>
    </row>
    <row r="106" spans="1:15" ht="15.75" customHeight="1">
      <c r="A106" s="339"/>
      <c r="B106" s="340"/>
      <c r="C106" s="409"/>
      <c r="D106" s="341">
        <f t="shared" si="6"/>
      </c>
      <c r="E106" s="342"/>
      <c r="F106" s="343"/>
      <c r="G106" s="344">
        <f t="shared" si="7"/>
        <v>0</v>
      </c>
      <c r="H106" s="345"/>
      <c r="J106">
        <v>103</v>
      </c>
      <c r="L106" s="32">
        <f t="shared" si="8"/>
        <v>0</v>
      </c>
      <c r="M106" s="71">
        <f t="shared" si="9"/>
        <v>0</v>
      </c>
      <c r="N106" s="71">
        <f t="shared" si="10"/>
        <v>0</v>
      </c>
      <c r="O106" s="71">
        <f t="shared" si="11"/>
        <v>0</v>
      </c>
    </row>
    <row r="107" spans="1:15" ht="15.75" customHeight="1">
      <c r="A107" s="339"/>
      <c r="B107" s="340"/>
      <c r="C107" s="409"/>
      <c r="D107" s="341">
        <f t="shared" si="6"/>
      </c>
      <c r="E107" s="342"/>
      <c r="F107" s="343"/>
      <c r="G107" s="344">
        <f t="shared" si="7"/>
        <v>0</v>
      </c>
      <c r="H107" s="345"/>
      <c r="J107">
        <v>104</v>
      </c>
      <c r="L107" s="32">
        <f t="shared" si="8"/>
        <v>0</v>
      </c>
      <c r="M107" s="71">
        <f t="shared" si="9"/>
        <v>0</v>
      </c>
      <c r="N107" s="71">
        <f t="shared" si="10"/>
        <v>0</v>
      </c>
      <c r="O107" s="71">
        <f t="shared" si="11"/>
        <v>0</v>
      </c>
    </row>
    <row r="108" spans="1:15" ht="15.75" customHeight="1">
      <c r="A108" s="339"/>
      <c r="B108" s="340"/>
      <c r="C108" s="409"/>
      <c r="D108" s="341">
        <f t="shared" si="6"/>
      </c>
      <c r="E108" s="342"/>
      <c r="F108" s="343"/>
      <c r="G108" s="344">
        <f t="shared" si="7"/>
        <v>0</v>
      </c>
      <c r="H108" s="345"/>
      <c r="J108">
        <v>105</v>
      </c>
      <c r="L108" s="32">
        <f t="shared" si="8"/>
        <v>0</v>
      </c>
      <c r="M108" s="71">
        <f t="shared" si="9"/>
        <v>0</v>
      </c>
      <c r="N108" s="71">
        <f t="shared" si="10"/>
        <v>0</v>
      </c>
      <c r="O108" s="71">
        <f t="shared" si="11"/>
        <v>0</v>
      </c>
    </row>
    <row r="109" spans="1:15" ht="15.75" customHeight="1">
      <c r="A109" s="339"/>
      <c r="B109" s="340"/>
      <c r="C109" s="409"/>
      <c r="D109" s="341">
        <f t="shared" si="6"/>
      </c>
      <c r="E109" s="342"/>
      <c r="F109" s="343"/>
      <c r="G109" s="344">
        <f t="shared" si="7"/>
        <v>0</v>
      </c>
      <c r="H109" s="345"/>
      <c r="J109">
        <v>106</v>
      </c>
      <c r="L109" s="32">
        <f t="shared" si="8"/>
        <v>0</v>
      </c>
      <c r="M109" s="71">
        <f t="shared" si="9"/>
        <v>0</v>
      </c>
      <c r="N109" s="71">
        <f t="shared" si="10"/>
        <v>0</v>
      </c>
      <c r="O109" s="71">
        <f t="shared" si="11"/>
        <v>0</v>
      </c>
    </row>
    <row r="110" spans="1:15" ht="15.75" customHeight="1">
      <c r="A110" s="339"/>
      <c r="B110" s="340"/>
      <c r="C110" s="409"/>
      <c r="D110" s="341">
        <f t="shared" si="6"/>
      </c>
      <c r="E110" s="342"/>
      <c r="F110" s="343"/>
      <c r="G110" s="344">
        <f t="shared" si="7"/>
        <v>0</v>
      </c>
      <c r="H110" s="345"/>
      <c r="J110">
        <v>107</v>
      </c>
      <c r="L110" s="32">
        <f t="shared" si="8"/>
        <v>0</v>
      </c>
      <c r="M110" s="71">
        <f t="shared" si="9"/>
        <v>0</v>
      </c>
      <c r="N110" s="71">
        <f t="shared" si="10"/>
        <v>0</v>
      </c>
      <c r="O110" s="71">
        <f t="shared" si="11"/>
        <v>0</v>
      </c>
    </row>
    <row r="111" spans="1:15" ht="15.75" customHeight="1">
      <c r="A111" s="339"/>
      <c r="B111" s="340"/>
      <c r="C111" s="409"/>
      <c r="D111" s="341">
        <f t="shared" si="6"/>
      </c>
      <c r="E111" s="342"/>
      <c r="F111" s="343"/>
      <c r="G111" s="344">
        <f t="shared" si="7"/>
        <v>0</v>
      </c>
      <c r="H111" s="345"/>
      <c r="J111">
        <v>108</v>
      </c>
      <c r="L111" s="32">
        <f t="shared" si="8"/>
        <v>0</v>
      </c>
      <c r="M111" s="71">
        <f t="shared" si="9"/>
        <v>0</v>
      </c>
      <c r="N111" s="71">
        <f t="shared" si="10"/>
        <v>0</v>
      </c>
      <c r="O111" s="71">
        <f t="shared" si="11"/>
        <v>0</v>
      </c>
    </row>
    <row r="112" spans="1:15" ht="15.75" customHeight="1">
      <c r="A112" s="339"/>
      <c r="B112" s="340"/>
      <c r="C112" s="409"/>
      <c r="D112" s="341">
        <f t="shared" si="6"/>
      </c>
      <c r="E112" s="342"/>
      <c r="F112" s="343"/>
      <c r="G112" s="344">
        <f t="shared" si="7"/>
        <v>0</v>
      </c>
      <c r="H112" s="345"/>
      <c r="J112">
        <v>109</v>
      </c>
      <c r="L112" s="32">
        <f t="shared" si="8"/>
        <v>0</v>
      </c>
      <c r="M112" s="71">
        <f t="shared" si="9"/>
        <v>0</v>
      </c>
      <c r="N112" s="71">
        <f t="shared" si="10"/>
        <v>0</v>
      </c>
      <c r="O112" s="71">
        <f t="shared" si="11"/>
        <v>0</v>
      </c>
    </row>
    <row r="113" spans="1:15" ht="15.75" customHeight="1">
      <c r="A113" s="339"/>
      <c r="B113" s="340"/>
      <c r="C113" s="409"/>
      <c r="D113" s="341">
        <f t="shared" si="6"/>
      </c>
      <c r="E113" s="342"/>
      <c r="F113" s="343"/>
      <c r="G113" s="344">
        <f t="shared" si="7"/>
        <v>0</v>
      </c>
      <c r="H113" s="345"/>
      <c r="J113">
        <v>110</v>
      </c>
      <c r="L113" s="32">
        <f t="shared" si="8"/>
        <v>0</v>
      </c>
      <c r="M113" s="71">
        <f t="shared" si="9"/>
        <v>0</v>
      </c>
      <c r="N113" s="71">
        <f t="shared" si="10"/>
        <v>0</v>
      </c>
      <c r="O113" s="71">
        <f t="shared" si="11"/>
        <v>0</v>
      </c>
    </row>
    <row r="114" spans="1:15" ht="15.75" customHeight="1">
      <c r="A114" s="339"/>
      <c r="B114" s="340"/>
      <c r="C114" s="409"/>
      <c r="D114" s="341">
        <f t="shared" si="6"/>
      </c>
      <c r="E114" s="342"/>
      <c r="F114" s="343"/>
      <c r="G114" s="344">
        <f t="shared" si="7"/>
        <v>0</v>
      </c>
      <c r="H114" s="345"/>
      <c r="J114">
        <v>111</v>
      </c>
      <c r="L114" s="32">
        <f t="shared" si="8"/>
        <v>0</v>
      </c>
      <c r="M114" s="71">
        <f t="shared" si="9"/>
        <v>0</v>
      </c>
      <c r="N114" s="71">
        <f t="shared" si="10"/>
        <v>0</v>
      </c>
      <c r="O114" s="71">
        <f t="shared" si="11"/>
        <v>0</v>
      </c>
    </row>
    <row r="115" spans="1:15" ht="15.75" customHeight="1">
      <c r="A115" s="339"/>
      <c r="B115" s="340"/>
      <c r="C115" s="409"/>
      <c r="D115" s="341">
        <f t="shared" si="6"/>
      </c>
      <c r="E115" s="342"/>
      <c r="F115" s="343"/>
      <c r="G115" s="344">
        <f t="shared" si="7"/>
        <v>0</v>
      </c>
      <c r="H115" s="345"/>
      <c r="J115">
        <v>112</v>
      </c>
      <c r="L115" s="32">
        <f t="shared" si="8"/>
        <v>0</v>
      </c>
      <c r="M115" s="71">
        <f t="shared" si="9"/>
        <v>0</v>
      </c>
      <c r="N115" s="71">
        <f t="shared" si="10"/>
        <v>0</v>
      </c>
      <c r="O115" s="71">
        <f t="shared" si="11"/>
        <v>0</v>
      </c>
    </row>
    <row r="116" spans="1:15" ht="15.75" customHeight="1">
      <c r="A116" s="339"/>
      <c r="B116" s="340"/>
      <c r="C116" s="409"/>
      <c r="D116" s="341">
        <f t="shared" si="6"/>
      </c>
      <c r="E116" s="342"/>
      <c r="F116" s="343"/>
      <c r="G116" s="344">
        <f t="shared" si="7"/>
        <v>0</v>
      </c>
      <c r="H116" s="345"/>
      <c r="J116">
        <v>113</v>
      </c>
      <c r="L116" s="32">
        <f t="shared" si="8"/>
        <v>0</v>
      </c>
      <c r="M116" s="71">
        <f t="shared" si="9"/>
        <v>0</v>
      </c>
      <c r="N116" s="71">
        <f t="shared" si="10"/>
        <v>0</v>
      </c>
      <c r="O116" s="71">
        <f t="shared" si="11"/>
        <v>0</v>
      </c>
    </row>
    <row r="117" spans="1:15" ht="15.75" customHeight="1">
      <c r="A117" s="339"/>
      <c r="B117" s="340"/>
      <c r="C117" s="409"/>
      <c r="D117" s="341">
        <f t="shared" si="6"/>
      </c>
      <c r="E117" s="342"/>
      <c r="F117" s="343"/>
      <c r="G117" s="344">
        <f t="shared" si="7"/>
        <v>0</v>
      </c>
      <c r="H117" s="345"/>
      <c r="J117">
        <v>114</v>
      </c>
      <c r="L117" s="32">
        <f t="shared" si="8"/>
        <v>0</v>
      </c>
      <c r="M117" s="71">
        <f t="shared" si="9"/>
        <v>0</v>
      </c>
      <c r="N117" s="71">
        <f t="shared" si="10"/>
        <v>0</v>
      </c>
      <c r="O117" s="71">
        <f t="shared" si="11"/>
        <v>0</v>
      </c>
    </row>
    <row r="118" spans="1:15" ht="15.75" customHeight="1">
      <c r="A118" s="339"/>
      <c r="B118" s="340"/>
      <c r="C118" s="409"/>
      <c r="D118" s="341">
        <f t="shared" si="6"/>
      </c>
      <c r="E118" s="342"/>
      <c r="F118" s="343"/>
      <c r="G118" s="344">
        <f t="shared" si="7"/>
        <v>0</v>
      </c>
      <c r="H118" s="345"/>
      <c r="J118">
        <v>115</v>
      </c>
      <c r="L118" s="32">
        <f t="shared" si="8"/>
        <v>0</v>
      </c>
      <c r="M118" s="71">
        <f t="shared" si="9"/>
        <v>0</v>
      </c>
      <c r="N118" s="71">
        <f t="shared" si="10"/>
        <v>0</v>
      </c>
      <c r="O118" s="71">
        <f t="shared" si="11"/>
        <v>0</v>
      </c>
    </row>
    <row r="119" spans="1:15" ht="15.75" customHeight="1">
      <c r="A119" s="339"/>
      <c r="B119" s="340"/>
      <c r="C119" s="409"/>
      <c r="D119" s="341">
        <f t="shared" si="6"/>
      </c>
      <c r="E119" s="342"/>
      <c r="F119" s="343"/>
      <c r="G119" s="344">
        <f t="shared" si="7"/>
        <v>0</v>
      </c>
      <c r="H119" s="345"/>
      <c r="J119">
        <v>116</v>
      </c>
      <c r="L119" s="32">
        <f t="shared" si="8"/>
        <v>0</v>
      </c>
      <c r="M119" s="71">
        <f t="shared" si="9"/>
        <v>0</v>
      </c>
      <c r="N119" s="71">
        <f t="shared" si="10"/>
        <v>0</v>
      </c>
      <c r="O119" s="71">
        <f t="shared" si="11"/>
        <v>0</v>
      </c>
    </row>
    <row r="120" spans="1:15" ht="15.75" customHeight="1">
      <c r="A120" s="339"/>
      <c r="B120" s="340"/>
      <c r="C120" s="409"/>
      <c r="D120" s="341">
        <f t="shared" si="6"/>
      </c>
      <c r="E120" s="342"/>
      <c r="F120" s="343"/>
      <c r="G120" s="344">
        <f t="shared" si="7"/>
        <v>0</v>
      </c>
      <c r="H120" s="345"/>
      <c r="J120">
        <v>117</v>
      </c>
      <c r="L120" s="32">
        <f t="shared" si="8"/>
        <v>0</v>
      </c>
      <c r="M120" s="71">
        <f t="shared" si="9"/>
        <v>0</v>
      </c>
      <c r="N120" s="71">
        <f t="shared" si="10"/>
        <v>0</v>
      </c>
      <c r="O120" s="71">
        <f t="shared" si="11"/>
        <v>0</v>
      </c>
    </row>
    <row r="121" spans="1:15" ht="15.75" customHeight="1">
      <c r="A121" s="339"/>
      <c r="B121" s="340"/>
      <c r="C121" s="409"/>
      <c r="D121" s="341">
        <f t="shared" si="6"/>
      </c>
      <c r="E121" s="342"/>
      <c r="F121" s="343"/>
      <c r="G121" s="344">
        <f t="shared" si="7"/>
        <v>0</v>
      </c>
      <c r="H121" s="345"/>
      <c r="J121">
        <v>118</v>
      </c>
      <c r="L121" s="32">
        <f t="shared" si="8"/>
        <v>0</v>
      </c>
      <c r="M121" s="71">
        <f t="shared" si="9"/>
        <v>0</v>
      </c>
      <c r="N121" s="71">
        <f t="shared" si="10"/>
        <v>0</v>
      </c>
      <c r="O121" s="71">
        <f t="shared" si="11"/>
        <v>0</v>
      </c>
    </row>
    <row r="122" spans="1:15" ht="15.75" customHeight="1">
      <c r="A122" s="339"/>
      <c r="B122" s="340"/>
      <c r="C122" s="409"/>
      <c r="D122" s="341">
        <f t="shared" si="6"/>
      </c>
      <c r="E122" s="342"/>
      <c r="F122" s="343"/>
      <c r="G122" s="344">
        <f t="shared" si="7"/>
        <v>0</v>
      </c>
      <c r="H122" s="345"/>
      <c r="J122">
        <v>119</v>
      </c>
      <c r="L122" s="32">
        <f t="shared" si="8"/>
        <v>0</v>
      </c>
      <c r="M122" s="71">
        <f t="shared" si="9"/>
        <v>0</v>
      </c>
      <c r="N122" s="71">
        <f t="shared" si="10"/>
        <v>0</v>
      </c>
      <c r="O122" s="71">
        <f t="shared" si="11"/>
        <v>0</v>
      </c>
    </row>
    <row r="123" spans="1:15" ht="15.75" customHeight="1">
      <c r="A123" s="339"/>
      <c r="B123" s="340"/>
      <c r="C123" s="409"/>
      <c r="D123" s="341">
        <f t="shared" si="6"/>
      </c>
      <c r="E123" s="342"/>
      <c r="F123" s="343"/>
      <c r="G123" s="344">
        <f t="shared" si="7"/>
        <v>0</v>
      </c>
      <c r="H123" s="345"/>
      <c r="J123">
        <v>120</v>
      </c>
      <c r="L123" s="32">
        <f t="shared" si="8"/>
        <v>0</v>
      </c>
      <c r="M123" s="71">
        <f t="shared" si="9"/>
        <v>0</v>
      </c>
      <c r="N123" s="71">
        <f t="shared" si="10"/>
        <v>0</v>
      </c>
      <c r="O123" s="71">
        <f t="shared" si="11"/>
        <v>0</v>
      </c>
    </row>
    <row r="124" spans="1:15" ht="15.75" customHeight="1">
      <c r="A124" s="339"/>
      <c r="B124" s="340"/>
      <c r="C124" s="409"/>
      <c r="D124" s="341">
        <f t="shared" si="6"/>
      </c>
      <c r="E124" s="342"/>
      <c r="F124" s="343"/>
      <c r="G124" s="344">
        <f t="shared" si="7"/>
        <v>0</v>
      </c>
      <c r="H124" s="345"/>
      <c r="J124">
        <v>121</v>
      </c>
      <c r="L124" s="32">
        <f t="shared" si="8"/>
        <v>0</v>
      </c>
      <c r="M124" s="71">
        <f t="shared" si="9"/>
        <v>0</v>
      </c>
      <c r="N124" s="71">
        <f t="shared" si="10"/>
        <v>0</v>
      </c>
      <c r="O124" s="71">
        <f t="shared" si="11"/>
        <v>0</v>
      </c>
    </row>
    <row r="125" spans="1:15" ht="15.75" customHeight="1">
      <c r="A125" s="339"/>
      <c r="B125" s="340"/>
      <c r="C125" s="409"/>
      <c r="D125" s="341">
        <f t="shared" si="6"/>
      </c>
      <c r="E125" s="342"/>
      <c r="F125" s="343"/>
      <c r="G125" s="344">
        <f t="shared" si="7"/>
        <v>0</v>
      </c>
      <c r="H125" s="345"/>
      <c r="J125">
        <v>122</v>
      </c>
      <c r="L125" s="32">
        <f t="shared" si="8"/>
        <v>0</v>
      </c>
      <c r="M125" s="71">
        <f t="shared" si="9"/>
        <v>0</v>
      </c>
      <c r="N125" s="71">
        <f t="shared" si="10"/>
        <v>0</v>
      </c>
      <c r="O125" s="71">
        <f t="shared" si="11"/>
        <v>0</v>
      </c>
    </row>
    <row r="126" spans="1:15" ht="15.75" customHeight="1">
      <c r="A126" s="339"/>
      <c r="B126" s="340"/>
      <c r="C126" s="409"/>
      <c r="D126" s="341">
        <f t="shared" si="6"/>
      </c>
      <c r="E126" s="342"/>
      <c r="F126" s="343"/>
      <c r="G126" s="344">
        <f t="shared" si="7"/>
        <v>0</v>
      </c>
      <c r="H126" s="345"/>
      <c r="J126">
        <v>123</v>
      </c>
      <c r="L126" s="32">
        <f t="shared" si="8"/>
        <v>0</v>
      </c>
      <c r="M126" s="71">
        <f t="shared" si="9"/>
        <v>0</v>
      </c>
      <c r="N126" s="71">
        <f t="shared" si="10"/>
        <v>0</v>
      </c>
      <c r="O126" s="71">
        <f t="shared" si="11"/>
        <v>0</v>
      </c>
    </row>
    <row r="127" spans="1:15" ht="15.75" customHeight="1">
      <c r="A127" s="339"/>
      <c r="B127" s="340"/>
      <c r="C127" s="409"/>
      <c r="D127" s="341">
        <f t="shared" si="6"/>
      </c>
      <c r="E127" s="342"/>
      <c r="F127" s="343"/>
      <c r="G127" s="344">
        <f t="shared" si="7"/>
        <v>0</v>
      </c>
      <c r="H127" s="345"/>
      <c r="J127">
        <v>124</v>
      </c>
      <c r="L127" s="32">
        <f t="shared" si="8"/>
        <v>0</v>
      </c>
      <c r="M127" s="71">
        <f t="shared" si="9"/>
        <v>0</v>
      </c>
      <c r="N127" s="71">
        <f t="shared" si="10"/>
        <v>0</v>
      </c>
      <c r="O127" s="71">
        <f t="shared" si="11"/>
        <v>0</v>
      </c>
    </row>
    <row r="128" spans="1:15" ht="15.75" customHeight="1">
      <c r="A128" s="339"/>
      <c r="B128" s="340"/>
      <c r="C128" s="409"/>
      <c r="D128" s="341">
        <f t="shared" si="6"/>
      </c>
      <c r="E128" s="342"/>
      <c r="F128" s="343"/>
      <c r="G128" s="344">
        <f t="shared" si="7"/>
        <v>0</v>
      </c>
      <c r="H128" s="345"/>
      <c r="J128">
        <v>125</v>
      </c>
      <c r="L128" s="32">
        <f t="shared" si="8"/>
        <v>0</v>
      </c>
      <c r="M128" s="71">
        <f t="shared" si="9"/>
        <v>0</v>
      </c>
      <c r="N128" s="71">
        <f t="shared" si="10"/>
        <v>0</v>
      </c>
      <c r="O128" s="71">
        <f t="shared" si="11"/>
        <v>0</v>
      </c>
    </row>
    <row r="129" spans="1:15" ht="15.75" customHeight="1">
      <c r="A129" s="339"/>
      <c r="B129" s="340"/>
      <c r="C129" s="409"/>
      <c r="D129" s="341">
        <f t="shared" si="6"/>
      </c>
      <c r="E129" s="342"/>
      <c r="F129" s="343"/>
      <c r="G129" s="344">
        <f t="shared" si="7"/>
        <v>0</v>
      </c>
      <c r="H129" s="345"/>
      <c r="J129">
        <v>126</v>
      </c>
      <c r="L129" s="32">
        <f t="shared" si="8"/>
        <v>0</v>
      </c>
      <c r="M129" s="71">
        <f t="shared" si="9"/>
        <v>0</v>
      </c>
      <c r="N129" s="71">
        <f t="shared" si="10"/>
        <v>0</v>
      </c>
      <c r="O129" s="71">
        <f t="shared" si="11"/>
        <v>0</v>
      </c>
    </row>
    <row r="130" spans="1:15" ht="15.75" customHeight="1">
      <c r="A130" s="339"/>
      <c r="B130" s="340"/>
      <c r="C130" s="409"/>
      <c r="D130" s="341">
        <f t="shared" si="6"/>
      </c>
      <c r="E130" s="342"/>
      <c r="F130" s="343"/>
      <c r="G130" s="344">
        <f t="shared" si="7"/>
        <v>0</v>
      </c>
      <c r="H130" s="345"/>
      <c r="J130">
        <v>127</v>
      </c>
      <c r="L130" s="32">
        <f t="shared" si="8"/>
        <v>0</v>
      </c>
      <c r="M130" s="71">
        <f t="shared" si="9"/>
        <v>0</v>
      </c>
      <c r="N130" s="71">
        <f t="shared" si="10"/>
        <v>0</v>
      </c>
      <c r="O130" s="71">
        <f t="shared" si="11"/>
        <v>0</v>
      </c>
    </row>
    <row r="131" spans="1:15" ht="15.75" customHeight="1">
      <c r="A131" s="339"/>
      <c r="B131" s="340"/>
      <c r="C131" s="409"/>
      <c r="D131" s="341">
        <f t="shared" si="6"/>
      </c>
      <c r="E131" s="342"/>
      <c r="F131" s="343"/>
      <c r="G131" s="344">
        <f t="shared" si="7"/>
        <v>0</v>
      </c>
      <c r="H131" s="345"/>
      <c r="J131">
        <v>128</v>
      </c>
      <c r="L131" s="32">
        <f t="shared" si="8"/>
        <v>0</v>
      </c>
      <c r="M131" s="71">
        <f t="shared" si="9"/>
        <v>0</v>
      </c>
      <c r="N131" s="71">
        <f t="shared" si="10"/>
        <v>0</v>
      </c>
      <c r="O131" s="71">
        <f t="shared" si="11"/>
        <v>0</v>
      </c>
    </row>
    <row r="132" spans="1:15" ht="15.75" customHeight="1">
      <c r="A132" s="339"/>
      <c r="B132" s="340"/>
      <c r="C132" s="409"/>
      <c r="D132" s="341">
        <f aca="true" t="shared" si="12" ref="D132:D195">IF(C132="","",VLOOKUP(C132,$S$342:$W$368,2))</f>
      </c>
      <c r="E132" s="342"/>
      <c r="F132" s="343"/>
      <c r="G132" s="344">
        <f t="shared" si="7"/>
        <v>0</v>
      </c>
      <c r="H132" s="345"/>
      <c r="J132">
        <v>129</v>
      </c>
      <c r="L132" s="32">
        <f t="shared" si="8"/>
        <v>0</v>
      </c>
      <c r="M132" s="71">
        <f t="shared" si="9"/>
        <v>0</v>
      </c>
      <c r="N132" s="71">
        <f t="shared" si="10"/>
        <v>0</v>
      </c>
      <c r="O132" s="71">
        <f t="shared" si="11"/>
        <v>0</v>
      </c>
    </row>
    <row r="133" spans="1:15" ht="15.75" customHeight="1">
      <c r="A133" s="339"/>
      <c r="B133" s="340"/>
      <c r="C133" s="409"/>
      <c r="D133" s="341">
        <f t="shared" si="12"/>
      </c>
      <c r="E133" s="342"/>
      <c r="F133" s="343"/>
      <c r="G133" s="344">
        <f aca="true" t="shared" si="13" ref="G133:G196">G132+E133-F133</f>
        <v>0</v>
      </c>
      <c r="H133" s="345"/>
      <c r="J133">
        <v>130</v>
      </c>
      <c r="L133" s="32">
        <f t="shared" si="8"/>
        <v>0</v>
      </c>
      <c r="M133" s="71">
        <f t="shared" si="9"/>
        <v>0</v>
      </c>
      <c r="N133" s="71">
        <f t="shared" si="10"/>
        <v>0</v>
      </c>
      <c r="O133" s="71">
        <f t="shared" si="11"/>
        <v>0</v>
      </c>
    </row>
    <row r="134" spans="1:15" ht="15.75" customHeight="1">
      <c r="A134" s="339"/>
      <c r="B134" s="340"/>
      <c r="C134" s="409"/>
      <c r="D134" s="341">
        <f t="shared" si="12"/>
      </c>
      <c r="E134" s="342"/>
      <c r="F134" s="343"/>
      <c r="G134" s="344">
        <f t="shared" si="13"/>
        <v>0</v>
      </c>
      <c r="H134" s="345"/>
      <c r="J134">
        <v>131</v>
      </c>
      <c r="L134" s="32">
        <f t="shared" si="8"/>
        <v>0</v>
      </c>
      <c r="M134" s="71">
        <f t="shared" si="9"/>
        <v>0</v>
      </c>
      <c r="N134" s="71">
        <f t="shared" si="10"/>
        <v>0</v>
      </c>
      <c r="O134" s="71">
        <f t="shared" si="11"/>
        <v>0</v>
      </c>
    </row>
    <row r="135" spans="1:15" ht="15.75" customHeight="1">
      <c r="A135" s="339"/>
      <c r="B135" s="340"/>
      <c r="C135" s="409"/>
      <c r="D135" s="341">
        <f t="shared" si="12"/>
      </c>
      <c r="E135" s="342"/>
      <c r="F135" s="343"/>
      <c r="G135" s="344">
        <f t="shared" si="13"/>
        <v>0</v>
      </c>
      <c r="H135" s="345"/>
      <c r="J135">
        <v>132</v>
      </c>
      <c r="L135" s="32">
        <f aca="true" t="shared" si="14" ref="L135:L198">C135</f>
        <v>0</v>
      </c>
      <c r="M135" s="71">
        <f aca="true" t="shared" si="15" ref="M135:M198">E135</f>
        <v>0</v>
      </c>
      <c r="N135" s="71">
        <f aca="true" t="shared" si="16" ref="N135:N198">L135</f>
        <v>0</v>
      </c>
      <c r="O135" s="71">
        <f aca="true" t="shared" si="17" ref="O135:O198">F135</f>
        <v>0</v>
      </c>
    </row>
    <row r="136" spans="1:15" ht="15.75" customHeight="1">
      <c r="A136" s="339"/>
      <c r="B136" s="340"/>
      <c r="C136" s="409"/>
      <c r="D136" s="341">
        <f t="shared" si="12"/>
      </c>
      <c r="E136" s="342"/>
      <c r="F136" s="343"/>
      <c r="G136" s="344">
        <f t="shared" si="13"/>
        <v>0</v>
      </c>
      <c r="H136" s="345"/>
      <c r="J136">
        <v>133</v>
      </c>
      <c r="L136" s="32">
        <f t="shared" si="14"/>
        <v>0</v>
      </c>
      <c r="M136" s="71">
        <f t="shared" si="15"/>
        <v>0</v>
      </c>
      <c r="N136" s="71">
        <f t="shared" si="16"/>
        <v>0</v>
      </c>
      <c r="O136" s="71">
        <f t="shared" si="17"/>
        <v>0</v>
      </c>
    </row>
    <row r="137" spans="1:15" ht="15.75" customHeight="1">
      <c r="A137" s="339"/>
      <c r="B137" s="340"/>
      <c r="C137" s="409"/>
      <c r="D137" s="341">
        <f t="shared" si="12"/>
      </c>
      <c r="E137" s="342"/>
      <c r="F137" s="343"/>
      <c r="G137" s="344">
        <f t="shared" si="13"/>
        <v>0</v>
      </c>
      <c r="H137" s="345"/>
      <c r="J137">
        <v>134</v>
      </c>
      <c r="L137" s="32">
        <f t="shared" si="14"/>
        <v>0</v>
      </c>
      <c r="M137" s="71">
        <f t="shared" si="15"/>
        <v>0</v>
      </c>
      <c r="N137" s="71">
        <f t="shared" si="16"/>
        <v>0</v>
      </c>
      <c r="O137" s="71">
        <f t="shared" si="17"/>
        <v>0</v>
      </c>
    </row>
    <row r="138" spans="1:15" ht="15.75" customHeight="1">
      <c r="A138" s="339"/>
      <c r="B138" s="340"/>
      <c r="C138" s="409"/>
      <c r="D138" s="341">
        <f t="shared" si="12"/>
      </c>
      <c r="E138" s="342"/>
      <c r="F138" s="343"/>
      <c r="G138" s="344">
        <f t="shared" si="13"/>
        <v>0</v>
      </c>
      <c r="H138" s="345"/>
      <c r="J138">
        <v>135</v>
      </c>
      <c r="L138" s="32">
        <f t="shared" si="14"/>
        <v>0</v>
      </c>
      <c r="M138" s="71">
        <f t="shared" si="15"/>
        <v>0</v>
      </c>
      <c r="N138" s="71">
        <f t="shared" si="16"/>
        <v>0</v>
      </c>
      <c r="O138" s="71">
        <f t="shared" si="17"/>
        <v>0</v>
      </c>
    </row>
    <row r="139" spans="1:15" ht="15.75" customHeight="1">
      <c r="A139" s="339"/>
      <c r="B139" s="340"/>
      <c r="C139" s="409"/>
      <c r="D139" s="341">
        <f t="shared" si="12"/>
      </c>
      <c r="E139" s="342"/>
      <c r="F139" s="343"/>
      <c r="G139" s="344">
        <f t="shared" si="13"/>
        <v>0</v>
      </c>
      <c r="H139" s="345"/>
      <c r="J139">
        <v>136</v>
      </c>
      <c r="L139" s="32">
        <f t="shared" si="14"/>
        <v>0</v>
      </c>
      <c r="M139" s="71">
        <f t="shared" si="15"/>
        <v>0</v>
      </c>
      <c r="N139" s="71">
        <f t="shared" si="16"/>
        <v>0</v>
      </c>
      <c r="O139" s="71">
        <f t="shared" si="17"/>
        <v>0</v>
      </c>
    </row>
    <row r="140" spans="1:15" ht="15.75" customHeight="1">
      <c r="A140" s="339"/>
      <c r="B140" s="340"/>
      <c r="C140" s="409"/>
      <c r="D140" s="341">
        <f t="shared" si="12"/>
      </c>
      <c r="E140" s="342"/>
      <c r="F140" s="343"/>
      <c r="G140" s="344">
        <f t="shared" si="13"/>
        <v>0</v>
      </c>
      <c r="H140" s="345"/>
      <c r="J140">
        <v>137</v>
      </c>
      <c r="L140" s="32">
        <f t="shared" si="14"/>
        <v>0</v>
      </c>
      <c r="M140" s="71">
        <f t="shared" si="15"/>
        <v>0</v>
      </c>
      <c r="N140" s="71">
        <f t="shared" si="16"/>
        <v>0</v>
      </c>
      <c r="O140" s="71">
        <f t="shared" si="17"/>
        <v>0</v>
      </c>
    </row>
    <row r="141" spans="1:15" ht="15.75" customHeight="1">
      <c r="A141" s="339"/>
      <c r="B141" s="340"/>
      <c r="C141" s="409"/>
      <c r="D141" s="341">
        <f t="shared" si="12"/>
      </c>
      <c r="E141" s="342"/>
      <c r="F141" s="343"/>
      <c r="G141" s="344">
        <f t="shared" si="13"/>
        <v>0</v>
      </c>
      <c r="H141" s="345"/>
      <c r="J141">
        <v>138</v>
      </c>
      <c r="L141" s="32">
        <f t="shared" si="14"/>
        <v>0</v>
      </c>
      <c r="M141" s="71">
        <f t="shared" si="15"/>
        <v>0</v>
      </c>
      <c r="N141" s="71">
        <f t="shared" si="16"/>
        <v>0</v>
      </c>
      <c r="O141" s="71">
        <f t="shared" si="17"/>
        <v>0</v>
      </c>
    </row>
    <row r="142" spans="1:15" ht="15.75" customHeight="1">
      <c r="A142" s="339"/>
      <c r="B142" s="340"/>
      <c r="C142" s="409"/>
      <c r="D142" s="341">
        <f t="shared" si="12"/>
      </c>
      <c r="E142" s="342"/>
      <c r="F142" s="343"/>
      <c r="G142" s="344">
        <f t="shared" si="13"/>
        <v>0</v>
      </c>
      <c r="H142" s="345"/>
      <c r="J142">
        <v>139</v>
      </c>
      <c r="L142" s="32">
        <f t="shared" si="14"/>
        <v>0</v>
      </c>
      <c r="M142" s="71">
        <f t="shared" si="15"/>
        <v>0</v>
      </c>
      <c r="N142" s="71">
        <f t="shared" si="16"/>
        <v>0</v>
      </c>
      <c r="O142" s="71">
        <f t="shared" si="17"/>
        <v>0</v>
      </c>
    </row>
    <row r="143" spans="1:15" ht="15.75" customHeight="1">
      <c r="A143" s="339"/>
      <c r="B143" s="340"/>
      <c r="C143" s="409"/>
      <c r="D143" s="341">
        <f t="shared" si="12"/>
      </c>
      <c r="E143" s="342"/>
      <c r="F143" s="343"/>
      <c r="G143" s="344">
        <f t="shared" si="13"/>
        <v>0</v>
      </c>
      <c r="H143" s="345"/>
      <c r="J143">
        <v>140</v>
      </c>
      <c r="L143" s="32">
        <f t="shared" si="14"/>
        <v>0</v>
      </c>
      <c r="M143" s="71">
        <f t="shared" si="15"/>
        <v>0</v>
      </c>
      <c r="N143" s="71">
        <f t="shared" si="16"/>
        <v>0</v>
      </c>
      <c r="O143" s="71">
        <f t="shared" si="17"/>
        <v>0</v>
      </c>
    </row>
    <row r="144" spans="1:15" ht="15.75" customHeight="1">
      <c r="A144" s="339"/>
      <c r="B144" s="340"/>
      <c r="C144" s="409"/>
      <c r="D144" s="341">
        <f t="shared" si="12"/>
      </c>
      <c r="E144" s="342"/>
      <c r="F144" s="343"/>
      <c r="G144" s="344">
        <f t="shared" si="13"/>
        <v>0</v>
      </c>
      <c r="H144" s="345"/>
      <c r="J144">
        <v>141</v>
      </c>
      <c r="L144" s="32">
        <f t="shared" si="14"/>
        <v>0</v>
      </c>
      <c r="M144" s="71">
        <f t="shared" si="15"/>
        <v>0</v>
      </c>
      <c r="N144" s="71">
        <f t="shared" si="16"/>
        <v>0</v>
      </c>
      <c r="O144" s="71">
        <f t="shared" si="17"/>
        <v>0</v>
      </c>
    </row>
    <row r="145" spans="1:15" ht="15.75" customHeight="1">
      <c r="A145" s="339"/>
      <c r="B145" s="340"/>
      <c r="C145" s="409"/>
      <c r="D145" s="341">
        <f t="shared" si="12"/>
      </c>
      <c r="E145" s="342"/>
      <c r="F145" s="343"/>
      <c r="G145" s="344">
        <f t="shared" si="13"/>
        <v>0</v>
      </c>
      <c r="H145" s="345"/>
      <c r="J145">
        <v>142</v>
      </c>
      <c r="L145" s="32">
        <f t="shared" si="14"/>
        <v>0</v>
      </c>
      <c r="M145" s="71">
        <f t="shared" si="15"/>
        <v>0</v>
      </c>
      <c r="N145" s="71">
        <f t="shared" si="16"/>
        <v>0</v>
      </c>
      <c r="O145" s="71">
        <f t="shared" si="17"/>
        <v>0</v>
      </c>
    </row>
    <row r="146" spans="1:15" ht="15.75" customHeight="1">
      <c r="A146" s="339"/>
      <c r="B146" s="340"/>
      <c r="C146" s="409"/>
      <c r="D146" s="341">
        <f t="shared" si="12"/>
      </c>
      <c r="E146" s="342"/>
      <c r="F146" s="343"/>
      <c r="G146" s="344">
        <f t="shared" si="13"/>
        <v>0</v>
      </c>
      <c r="H146" s="345"/>
      <c r="J146">
        <v>143</v>
      </c>
      <c r="L146" s="32">
        <f t="shared" si="14"/>
        <v>0</v>
      </c>
      <c r="M146" s="71">
        <f t="shared" si="15"/>
        <v>0</v>
      </c>
      <c r="N146" s="71">
        <f t="shared" si="16"/>
        <v>0</v>
      </c>
      <c r="O146" s="71">
        <f t="shared" si="17"/>
        <v>0</v>
      </c>
    </row>
    <row r="147" spans="1:15" ht="15.75" customHeight="1">
      <c r="A147" s="339"/>
      <c r="B147" s="340"/>
      <c r="C147" s="409"/>
      <c r="D147" s="341">
        <f t="shared" si="12"/>
      </c>
      <c r="E147" s="342"/>
      <c r="F147" s="343"/>
      <c r="G147" s="344">
        <f t="shared" si="13"/>
        <v>0</v>
      </c>
      <c r="H147" s="345"/>
      <c r="J147">
        <v>144</v>
      </c>
      <c r="L147" s="32">
        <f t="shared" si="14"/>
        <v>0</v>
      </c>
      <c r="M147" s="71">
        <f t="shared" si="15"/>
        <v>0</v>
      </c>
      <c r="N147" s="71">
        <f t="shared" si="16"/>
        <v>0</v>
      </c>
      <c r="O147" s="71">
        <f t="shared" si="17"/>
        <v>0</v>
      </c>
    </row>
    <row r="148" spans="1:15" ht="15.75" customHeight="1">
      <c r="A148" s="339"/>
      <c r="B148" s="340"/>
      <c r="C148" s="409"/>
      <c r="D148" s="341">
        <f t="shared" si="12"/>
      </c>
      <c r="E148" s="342"/>
      <c r="F148" s="343"/>
      <c r="G148" s="344">
        <f t="shared" si="13"/>
        <v>0</v>
      </c>
      <c r="H148" s="345"/>
      <c r="J148">
        <v>145</v>
      </c>
      <c r="L148" s="32">
        <f t="shared" si="14"/>
        <v>0</v>
      </c>
      <c r="M148" s="71">
        <f t="shared" si="15"/>
        <v>0</v>
      </c>
      <c r="N148" s="71">
        <f t="shared" si="16"/>
        <v>0</v>
      </c>
      <c r="O148" s="71">
        <f t="shared" si="17"/>
        <v>0</v>
      </c>
    </row>
    <row r="149" spans="1:15" ht="15.75" customHeight="1">
      <c r="A149" s="339"/>
      <c r="B149" s="340"/>
      <c r="C149" s="409"/>
      <c r="D149" s="341">
        <f t="shared" si="12"/>
      </c>
      <c r="E149" s="342"/>
      <c r="F149" s="343"/>
      <c r="G149" s="344">
        <f t="shared" si="13"/>
        <v>0</v>
      </c>
      <c r="H149" s="345"/>
      <c r="J149">
        <v>146</v>
      </c>
      <c r="L149" s="32">
        <f t="shared" si="14"/>
        <v>0</v>
      </c>
      <c r="M149" s="71">
        <f t="shared" si="15"/>
        <v>0</v>
      </c>
      <c r="N149" s="71">
        <f t="shared" si="16"/>
        <v>0</v>
      </c>
      <c r="O149" s="71">
        <f t="shared" si="17"/>
        <v>0</v>
      </c>
    </row>
    <row r="150" spans="1:15" ht="15.75" customHeight="1">
      <c r="A150" s="339"/>
      <c r="B150" s="340"/>
      <c r="C150" s="409"/>
      <c r="D150" s="341">
        <f t="shared" si="12"/>
      </c>
      <c r="E150" s="342"/>
      <c r="F150" s="343"/>
      <c r="G150" s="344">
        <f t="shared" si="13"/>
        <v>0</v>
      </c>
      <c r="H150" s="345"/>
      <c r="J150">
        <v>147</v>
      </c>
      <c r="L150" s="32">
        <f t="shared" si="14"/>
        <v>0</v>
      </c>
      <c r="M150" s="71">
        <f t="shared" si="15"/>
        <v>0</v>
      </c>
      <c r="N150" s="71">
        <f t="shared" si="16"/>
        <v>0</v>
      </c>
      <c r="O150" s="71">
        <f t="shared" si="17"/>
        <v>0</v>
      </c>
    </row>
    <row r="151" spans="1:15" ht="15.75" customHeight="1">
      <c r="A151" s="339"/>
      <c r="B151" s="340"/>
      <c r="C151" s="409"/>
      <c r="D151" s="341">
        <f t="shared" si="12"/>
      </c>
      <c r="E151" s="342"/>
      <c r="F151" s="343"/>
      <c r="G151" s="344">
        <f t="shared" si="13"/>
        <v>0</v>
      </c>
      <c r="H151" s="345"/>
      <c r="J151">
        <v>148</v>
      </c>
      <c r="L151" s="32">
        <f t="shared" si="14"/>
        <v>0</v>
      </c>
      <c r="M151" s="71">
        <f t="shared" si="15"/>
        <v>0</v>
      </c>
      <c r="N151" s="71">
        <f t="shared" si="16"/>
        <v>0</v>
      </c>
      <c r="O151" s="71">
        <f t="shared" si="17"/>
        <v>0</v>
      </c>
    </row>
    <row r="152" spans="1:17" ht="15.75" customHeight="1">
      <c r="A152" s="339"/>
      <c r="B152" s="340"/>
      <c r="C152" s="409"/>
      <c r="D152" s="341">
        <f t="shared" si="12"/>
      </c>
      <c r="E152" s="342"/>
      <c r="F152" s="343"/>
      <c r="G152" s="344">
        <f t="shared" si="13"/>
        <v>0</v>
      </c>
      <c r="H152" s="345"/>
      <c r="J152">
        <v>149</v>
      </c>
      <c r="L152" s="32">
        <f t="shared" si="14"/>
        <v>0</v>
      </c>
      <c r="M152" s="71">
        <f t="shared" si="15"/>
        <v>0</v>
      </c>
      <c r="N152" s="71">
        <f t="shared" si="16"/>
        <v>0</v>
      </c>
      <c r="O152" s="71">
        <f t="shared" si="17"/>
        <v>0</v>
      </c>
      <c r="Q152" s="103"/>
    </row>
    <row r="153" spans="1:15" ht="15.75" customHeight="1">
      <c r="A153" s="339"/>
      <c r="B153" s="340"/>
      <c r="C153" s="409"/>
      <c r="D153" s="341">
        <f t="shared" si="12"/>
      </c>
      <c r="E153" s="342"/>
      <c r="F153" s="343"/>
      <c r="G153" s="344">
        <f t="shared" si="13"/>
        <v>0</v>
      </c>
      <c r="H153" s="345"/>
      <c r="J153">
        <v>150</v>
      </c>
      <c r="L153" s="32">
        <f t="shared" si="14"/>
        <v>0</v>
      </c>
      <c r="M153" s="71">
        <f t="shared" si="15"/>
        <v>0</v>
      </c>
      <c r="N153" s="71">
        <f t="shared" si="16"/>
        <v>0</v>
      </c>
      <c r="O153" s="71">
        <f t="shared" si="17"/>
        <v>0</v>
      </c>
    </row>
    <row r="154" spans="1:15" ht="15.75" customHeight="1">
      <c r="A154" s="339"/>
      <c r="B154" s="340"/>
      <c r="C154" s="409"/>
      <c r="D154" s="341">
        <f t="shared" si="12"/>
      </c>
      <c r="E154" s="342"/>
      <c r="F154" s="343"/>
      <c r="G154" s="344">
        <f t="shared" si="13"/>
        <v>0</v>
      </c>
      <c r="H154" s="345"/>
      <c r="J154">
        <v>151</v>
      </c>
      <c r="L154" s="32">
        <f t="shared" si="14"/>
        <v>0</v>
      </c>
      <c r="M154" s="71">
        <f t="shared" si="15"/>
        <v>0</v>
      </c>
      <c r="N154" s="71">
        <f t="shared" si="16"/>
        <v>0</v>
      </c>
      <c r="O154" s="71">
        <f t="shared" si="17"/>
        <v>0</v>
      </c>
    </row>
    <row r="155" spans="1:15" ht="15.75" customHeight="1">
      <c r="A155" s="339"/>
      <c r="B155" s="340"/>
      <c r="C155" s="409"/>
      <c r="D155" s="341">
        <f t="shared" si="12"/>
      </c>
      <c r="E155" s="342"/>
      <c r="F155" s="343"/>
      <c r="G155" s="344">
        <f t="shared" si="13"/>
        <v>0</v>
      </c>
      <c r="H155" s="345"/>
      <c r="J155">
        <v>152</v>
      </c>
      <c r="L155" s="32">
        <f t="shared" si="14"/>
        <v>0</v>
      </c>
      <c r="M155" s="71">
        <f t="shared" si="15"/>
        <v>0</v>
      </c>
      <c r="N155" s="71">
        <f t="shared" si="16"/>
        <v>0</v>
      </c>
      <c r="O155" s="71">
        <f t="shared" si="17"/>
        <v>0</v>
      </c>
    </row>
    <row r="156" spans="1:15" ht="15.75" customHeight="1">
      <c r="A156" s="339"/>
      <c r="B156" s="340"/>
      <c r="C156" s="409"/>
      <c r="D156" s="341">
        <f t="shared" si="12"/>
      </c>
      <c r="E156" s="342"/>
      <c r="F156" s="343"/>
      <c r="G156" s="344">
        <f t="shared" si="13"/>
        <v>0</v>
      </c>
      <c r="H156" s="345"/>
      <c r="J156">
        <v>153</v>
      </c>
      <c r="L156" s="32">
        <f t="shared" si="14"/>
        <v>0</v>
      </c>
      <c r="M156" s="71">
        <f t="shared" si="15"/>
        <v>0</v>
      </c>
      <c r="N156" s="71">
        <f t="shared" si="16"/>
        <v>0</v>
      </c>
      <c r="O156" s="71">
        <f t="shared" si="17"/>
        <v>0</v>
      </c>
    </row>
    <row r="157" spans="1:15" ht="15.75" customHeight="1">
      <c r="A157" s="339"/>
      <c r="B157" s="340"/>
      <c r="C157" s="409"/>
      <c r="D157" s="341">
        <f t="shared" si="12"/>
      </c>
      <c r="E157" s="342"/>
      <c r="F157" s="343"/>
      <c r="G157" s="344">
        <f t="shared" si="13"/>
        <v>0</v>
      </c>
      <c r="H157" s="345"/>
      <c r="J157">
        <v>154</v>
      </c>
      <c r="L157" s="32">
        <f t="shared" si="14"/>
        <v>0</v>
      </c>
      <c r="M157" s="71">
        <f t="shared" si="15"/>
        <v>0</v>
      </c>
      <c r="N157" s="71">
        <f t="shared" si="16"/>
        <v>0</v>
      </c>
      <c r="O157" s="71">
        <f t="shared" si="17"/>
        <v>0</v>
      </c>
    </row>
    <row r="158" spans="1:15" ht="15.75" customHeight="1">
      <c r="A158" s="339"/>
      <c r="B158" s="340"/>
      <c r="C158" s="409"/>
      <c r="D158" s="341">
        <f t="shared" si="12"/>
      </c>
      <c r="E158" s="342"/>
      <c r="F158" s="343"/>
      <c r="G158" s="344">
        <f t="shared" si="13"/>
        <v>0</v>
      </c>
      <c r="H158" s="345"/>
      <c r="J158">
        <v>155</v>
      </c>
      <c r="L158" s="32">
        <f t="shared" si="14"/>
        <v>0</v>
      </c>
      <c r="M158" s="71">
        <f t="shared" si="15"/>
        <v>0</v>
      </c>
      <c r="N158" s="71">
        <f t="shared" si="16"/>
        <v>0</v>
      </c>
      <c r="O158" s="71">
        <f t="shared" si="17"/>
        <v>0</v>
      </c>
    </row>
    <row r="159" spans="1:15" ht="15.75" customHeight="1">
      <c r="A159" s="339"/>
      <c r="B159" s="340"/>
      <c r="C159" s="409"/>
      <c r="D159" s="341">
        <f t="shared" si="12"/>
      </c>
      <c r="E159" s="342"/>
      <c r="F159" s="343"/>
      <c r="G159" s="344">
        <f t="shared" si="13"/>
        <v>0</v>
      </c>
      <c r="H159" s="345"/>
      <c r="J159">
        <v>156</v>
      </c>
      <c r="L159" s="32">
        <f t="shared" si="14"/>
        <v>0</v>
      </c>
      <c r="M159" s="71">
        <f t="shared" si="15"/>
        <v>0</v>
      </c>
      <c r="N159" s="71">
        <f t="shared" si="16"/>
        <v>0</v>
      </c>
      <c r="O159" s="71">
        <f t="shared" si="17"/>
        <v>0</v>
      </c>
    </row>
    <row r="160" spans="1:15" ht="15.75" customHeight="1">
      <c r="A160" s="339"/>
      <c r="B160" s="340"/>
      <c r="C160" s="409"/>
      <c r="D160" s="341">
        <f t="shared" si="12"/>
      </c>
      <c r="E160" s="342"/>
      <c r="F160" s="343"/>
      <c r="G160" s="344">
        <f t="shared" si="13"/>
        <v>0</v>
      </c>
      <c r="H160" s="345"/>
      <c r="J160">
        <v>157</v>
      </c>
      <c r="L160" s="32">
        <f t="shared" si="14"/>
        <v>0</v>
      </c>
      <c r="M160" s="71">
        <f t="shared" si="15"/>
        <v>0</v>
      </c>
      <c r="N160" s="71">
        <f t="shared" si="16"/>
        <v>0</v>
      </c>
      <c r="O160" s="71">
        <f t="shared" si="17"/>
        <v>0</v>
      </c>
    </row>
    <row r="161" spans="1:15" ht="15.75" customHeight="1">
      <c r="A161" s="339"/>
      <c r="B161" s="340"/>
      <c r="C161" s="409"/>
      <c r="D161" s="341">
        <f t="shared" si="12"/>
      </c>
      <c r="E161" s="342"/>
      <c r="F161" s="343"/>
      <c r="G161" s="344">
        <f t="shared" si="13"/>
        <v>0</v>
      </c>
      <c r="H161" s="345"/>
      <c r="J161">
        <v>158</v>
      </c>
      <c r="L161" s="32">
        <f t="shared" si="14"/>
        <v>0</v>
      </c>
      <c r="M161" s="71">
        <f t="shared" si="15"/>
        <v>0</v>
      </c>
      <c r="N161" s="71">
        <f t="shared" si="16"/>
        <v>0</v>
      </c>
      <c r="O161" s="71">
        <f t="shared" si="17"/>
        <v>0</v>
      </c>
    </row>
    <row r="162" spans="1:15" ht="15.75" customHeight="1">
      <c r="A162" s="339"/>
      <c r="B162" s="340"/>
      <c r="C162" s="409"/>
      <c r="D162" s="341">
        <f t="shared" si="12"/>
      </c>
      <c r="E162" s="342"/>
      <c r="F162" s="343"/>
      <c r="G162" s="344">
        <f t="shared" si="13"/>
        <v>0</v>
      </c>
      <c r="H162" s="345"/>
      <c r="J162">
        <v>159</v>
      </c>
      <c r="L162" s="32">
        <f t="shared" si="14"/>
        <v>0</v>
      </c>
      <c r="M162" s="71">
        <f t="shared" si="15"/>
        <v>0</v>
      </c>
      <c r="N162" s="71">
        <f t="shared" si="16"/>
        <v>0</v>
      </c>
      <c r="O162" s="71">
        <f t="shared" si="17"/>
        <v>0</v>
      </c>
    </row>
    <row r="163" spans="1:15" ht="15.75" customHeight="1">
      <c r="A163" s="339"/>
      <c r="B163" s="340"/>
      <c r="C163" s="409"/>
      <c r="D163" s="341">
        <f t="shared" si="12"/>
      </c>
      <c r="E163" s="342"/>
      <c r="F163" s="343"/>
      <c r="G163" s="344">
        <f t="shared" si="13"/>
        <v>0</v>
      </c>
      <c r="H163" s="345"/>
      <c r="J163">
        <v>160</v>
      </c>
      <c r="L163" s="32">
        <f t="shared" si="14"/>
        <v>0</v>
      </c>
      <c r="M163" s="71">
        <f t="shared" si="15"/>
        <v>0</v>
      </c>
      <c r="N163" s="71">
        <f t="shared" si="16"/>
        <v>0</v>
      </c>
      <c r="O163" s="71">
        <f t="shared" si="17"/>
        <v>0</v>
      </c>
    </row>
    <row r="164" spans="1:15" ht="15.75" customHeight="1">
      <c r="A164" s="339"/>
      <c r="B164" s="340"/>
      <c r="C164" s="409"/>
      <c r="D164" s="341">
        <f t="shared" si="12"/>
      </c>
      <c r="E164" s="342"/>
      <c r="F164" s="343"/>
      <c r="G164" s="344">
        <f t="shared" si="13"/>
        <v>0</v>
      </c>
      <c r="H164" s="345"/>
      <c r="J164">
        <v>161</v>
      </c>
      <c r="L164" s="32">
        <f t="shared" si="14"/>
        <v>0</v>
      </c>
      <c r="M164" s="71">
        <f t="shared" si="15"/>
        <v>0</v>
      </c>
      <c r="N164" s="71">
        <f t="shared" si="16"/>
        <v>0</v>
      </c>
      <c r="O164" s="71">
        <f t="shared" si="17"/>
        <v>0</v>
      </c>
    </row>
    <row r="165" spans="1:15" ht="15.75" customHeight="1">
      <c r="A165" s="339"/>
      <c r="B165" s="340"/>
      <c r="C165" s="409"/>
      <c r="D165" s="341">
        <f t="shared" si="12"/>
      </c>
      <c r="E165" s="342"/>
      <c r="F165" s="343"/>
      <c r="G165" s="344">
        <f t="shared" si="13"/>
        <v>0</v>
      </c>
      <c r="H165" s="345"/>
      <c r="J165">
        <v>162</v>
      </c>
      <c r="L165" s="32">
        <f t="shared" si="14"/>
        <v>0</v>
      </c>
      <c r="M165" s="71">
        <f t="shared" si="15"/>
        <v>0</v>
      </c>
      <c r="N165" s="71">
        <f t="shared" si="16"/>
        <v>0</v>
      </c>
      <c r="O165" s="71">
        <f t="shared" si="17"/>
        <v>0</v>
      </c>
    </row>
    <row r="166" spans="1:15" ht="15.75" customHeight="1">
      <c r="A166" s="339"/>
      <c r="B166" s="340"/>
      <c r="C166" s="409"/>
      <c r="D166" s="341">
        <f t="shared" si="12"/>
      </c>
      <c r="E166" s="342"/>
      <c r="F166" s="343"/>
      <c r="G166" s="344">
        <f t="shared" si="13"/>
        <v>0</v>
      </c>
      <c r="H166" s="345"/>
      <c r="J166">
        <v>163</v>
      </c>
      <c r="L166" s="32">
        <f t="shared" si="14"/>
        <v>0</v>
      </c>
      <c r="M166" s="71">
        <f t="shared" si="15"/>
        <v>0</v>
      </c>
      <c r="N166" s="71">
        <f t="shared" si="16"/>
        <v>0</v>
      </c>
      <c r="O166" s="71">
        <f t="shared" si="17"/>
        <v>0</v>
      </c>
    </row>
    <row r="167" spans="1:15" ht="15.75" customHeight="1">
      <c r="A167" s="339"/>
      <c r="B167" s="340"/>
      <c r="C167" s="409"/>
      <c r="D167" s="341">
        <f t="shared" si="12"/>
      </c>
      <c r="E167" s="342"/>
      <c r="F167" s="343"/>
      <c r="G167" s="344">
        <f t="shared" si="13"/>
        <v>0</v>
      </c>
      <c r="H167" s="345"/>
      <c r="J167">
        <v>164</v>
      </c>
      <c r="L167" s="32">
        <f t="shared" si="14"/>
        <v>0</v>
      </c>
      <c r="M167" s="71">
        <f t="shared" si="15"/>
        <v>0</v>
      </c>
      <c r="N167" s="71">
        <f t="shared" si="16"/>
        <v>0</v>
      </c>
      <c r="O167" s="71">
        <f t="shared" si="17"/>
        <v>0</v>
      </c>
    </row>
    <row r="168" spans="1:15" ht="15.75" customHeight="1">
      <c r="A168" s="339"/>
      <c r="B168" s="340"/>
      <c r="C168" s="409"/>
      <c r="D168" s="341">
        <f t="shared" si="12"/>
      </c>
      <c r="E168" s="342"/>
      <c r="F168" s="343"/>
      <c r="G168" s="344">
        <f t="shared" si="13"/>
        <v>0</v>
      </c>
      <c r="H168" s="345"/>
      <c r="J168">
        <v>165</v>
      </c>
      <c r="L168" s="32">
        <f t="shared" si="14"/>
        <v>0</v>
      </c>
      <c r="M168" s="71">
        <f t="shared" si="15"/>
        <v>0</v>
      </c>
      <c r="N168" s="71">
        <f t="shared" si="16"/>
        <v>0</v>
      </c>
      <c r="O168" s="71">
        <f t="shared" si="17"/>
        <v>0</v>
      </c>
    </row>
    <row r="169" spans="1:15" ht="15.75" customHeight="1">
      <c r="A169" s="339"/>
      <c r="B169" s="340"/>
      <c r="C169" s="409"/>
      <c r="D169" s="341">
        <f t="shared" si="12"/>
      </c>
      <c r="E169" s="342"/>
      <c r="F169" s="343"/>
      <c r="G169" s="344">
        <f t="shared" si="13"/>
        <v>0</v>
      </c>
      <c r="H169" s="345"/>
      <c r="J169">
        <v>166</v>
      </c>
      <c r="L169" s="32">
        <f t="shared" si="14"/>
        <v>0</v>
      </c>
      <c r="M169" s="71">
        <f t="shared" si="15"/>
        <v>0</v>
      </c>
      <c r="N169" s="71">
        <f t="shared" si="16"/>
        <v>0</v>
      </c>
      <c r="O169" s="71">
        <f t="shared" si="17"/>
        <v>0</v>
      </c>
    </row>
    <row r="170" spans="1:15" ht="15.75" customHeight="1">
      <c r="A170" s="339"/>
      <c r="B170" s="340"/>
      <c r="C170" s="409"/>
      <c r="D170" s="341">
        <f t="shared" si="12"/>
      </c>
      <c r="E170" s="342"/>
      <c r="F170" s="343"/>
      <c r="G170" s="344">
        <f t="shared" si="13"/>
        <v>0</v>
      </c>
      <c r="H170" s="345"/>
      <c r="J170">
        <v>167</v>
      </c>
      <c r="L170" s="32">
        <f t="shared" si="14"/>
        <v>0</v>
      </c>
      <c r="M170" s="71">
        <f t="shared" si="15"/>
        <v>0</v>
      </c>
      <c r="N170" s="71">
        <f t="shared" si="16"/>
        <v>0</v>
      </c>
      <c r="O170" s="71">
        <f t="shared" si="17"/>
        <v>0</v>
      </c>
    </row>
    <row r="171" spans="1:15" ht="15.75" customHeight="1" thickBot="1">
      <c r="A171" s="339"/>
      <c r="B171" s="340"/>
      <c r="C171" s="409"/>
      <c r="D171" s="341">
        <f t="shared" si="12"/>
      </c>
      <c r="E171" s="342"/>
      <c r="F171" s="343"/>
      <c r="G171" s="344">
        <f t="shared" si="13"/>
        <v>0</v>
      </c>
      <c r="H171" s="345"/>
      <c r="J171">
        <v>168</v>
      </c>
      <c r="L171" s="32">
        <f t="shared" si="14"/>
        <v>0</v>
      </c>
      <c r="M171" s="71">
        <f t="shared" si="15"/>
        <v>0</v>
      </c>
      <c r="N171" s="71">
        <f t="shared" si="16"/>
        <v>0</v>
      </c>
      <c r="O171" s="71">
        <f t="shared" si="17"/>
        <v>0</v>
      </c>
    </row>
    <row r="172" spans="1:15" ht="15.75" customHeight="1" hidden="1">
      <c r="A172" s="339"/>
      <c r="B172" s="340"/>
      <c r="C172" s="409"/>
      <c r="D172" s="341">
        <f t="shared" si="12"/>
      </c>
      <c r="E172" s="342"/>
      <c r="F172" s="343"/>
      <c r="G172" s="344">
        <f t="shared" si="13"/>
        <v>0</v>
      </c>
      <c r="H172" s="345"/>
      <c r="J172">
        <v>169</v>
      </c>
      <c r="L172" s="32">
        <f t="shared" si="14"/>
        <v>0</v>
      </c>
      <c r="M172" s="71">
        <f t="shared" si="15"/>
        <v>0</v>
      </c>
      <c r="N172" s="71">
        <f t="shared" si="16"/>
        <v>0</v>
      </c>
      <c r="O172" s="71">
        <f t="shared" si="17"/>
        <v>0</v>
      </c>
    </row>
    <row r="173" spans="1:15" ht="15.75" customHeight="1" hidden="1">
      <c r="A173" s="339"/>
      <c r="B173" s="340"/>
      <c r="C173" s="409"/>
      <c r="D173" s="341">
        <f t="shared" si="12"/>
      </c>
      <c r="E173" s="342"/>
      <c r="F173" s="343"/>
      <c r="G173" s="344">
        <f t="shared" si="13"/>
        <v>0</v>
      </c>
      <c r="H173" s="345"/>
      <c r="J173">
        <v>170</v>
      </c>
      <c r="L173" s="32">
        <f t="shared" si="14"/>
        <v>0</v>
      </c>
      <c r="M173" s="71">
        <f t="shared" si="15"/>
        <v>0</v>
      </c>
      <c r="N173" s="71">
        <f t="shared" si="16"/>
        <v>0</v>
      </c>
      <c r="O173" s="71">
        <f t="shared" si="17"/>
        <v>0</v>
      </c>
    </row>
    <row r="174" spans="1:15" ht="15.75" customHeight="1" hidden="1">
      <c r="A174" s="339"/>
      <c r="B174" s="340"/>
      <c r="C174" s="409"/>
      <c r="D174" s="341">
        <f t="shared" si="12"/>
      </c>
      <c r="E174" s="342"/>
      <c r="F174" s="343"/>
      <c r="G174" s="344">
        <f t="shared" si="13"/>
        <v>0</v>
      </c>
      <c r="H174" s="345"/>
      <c r="J174">
        <v>171</v>
      </c>
      <c r="L174" s="32">
        <f t="shared" si="14"/>
        <v>0</v>
      </c>
      <c r="M174" s="71">
        <f t="shared" si="15"/>
        <v>0</v>
      </c>
      <c r="N174" s="71">
        <f t="shared" si="16"/>
        <v>0</v>
      </c>
      <c r="O174" s="71">
        <f t="shared" si="17"/>
        <v>0</v>
      </c>
    </row>
    <row r="175" spans="1:15" ht="15.75" customHeight="1" hidden="1">
      <c r="A175" s="339"/>
      <c r="B175" s="340"/>
      <c r="C175" s="409"/>
      <c r="D175" s="341">
        <f t="shared" si="12"/>
      </c>
      <c r="E175" s="342"/>
      <c r="F175" s="343"/>
      <c r="G175" s="344">
        <f t="shared" si="13"/>
        <v>0</v>
      </c>
      <c r="H175" s="345"/>
      <c r="J175">
        <v>172</v>
      </c>
      <c r="L175" s="32">
        <f t="shared" si="14"/>
        <v>0</v>
      </c>
      <c r="M175" s="71">
        <f t="shared" si="15"/>
        <v>0</v>
      </c>
      <c r="N175" s="71">
        <f t="shared" si="16"/>
        <v>0</v>
      </c>
      <c r="O175" s="71">
        <f t="shared" si="17"/>
        <v>0</v>
      </c>
    </row>
    <row r="176" spans="1:15" ht="15.75" customHeight="1" hidden="1">
      <c r="A176" s="339"/>
      <c r="B176" s="340"/>
      <c r="C176" s="409"/>
      <c r="D176" s="341">
        <f t="shared" si="12"/>
      </c>
      <c r="E176" s="342"/>
      <c r="F176" s="343"/>
      <c r="G176" s="344">
        <f t="shared" si="13"/>
        <v>0</v>
      </c>
      <c r="H176" s="345"/>
      <c r="J176">
        <v>173</v>
      </c>
      <c r="L176" s="32">
        <f t="shared" si="14"/>
        <v>0</v>
      </c>
      <c r="M176" s="71">
        <f t="shared" si="15"/>
        <v>0</v>
      </c>
      <c r="N176" s="71">
        <f t="shared" si="16"/>
        <v>0</v>
      </c>
      <c r="O176" s="71">
        <f t="shared" si="17"/>
        <v>0</v>
      </c>
    </row>
    <row r="177" spans="1:15" ht="15.75" customHeight="1" hidden="1">
      <c r="A177" s="339"/>
      <c r="B177" s="340"/>
      <c r="C177" s="409"/>
      <c r="D177" s="341">
        <f t="shared" si="12"/>
      </c>
      <c r="E177" s="342"/>
      <c r="F177" s="343"/>
      <c r="G177" s="344">
        <f t="shared" si="13"/>
        <v>0</v>
      </c>
      <c r="H177" s="345"/>
      <c r="J177">
        <v>174</v>
      </c>
      <c r="L177" s="32">
        <f t="shared" si="14"/>
        <v>0</v>
      </c>
      <c r="M177" s="71">
        <f t="shared" si="15"/>
        <v>0</v>
      </c>
      <c r="N177" s="71">
        <f t="shared" si="16"/>
        <v>0</v>
      </c>
      <c r="O177" s="71">
        <f t="shared" si="17"/>
        <v>0</v>
      </c>
    </row>
    <row r="178" spans="1:15" ht="15.75" customHeight="1" hidden="1">
      <c r="A178" s="339"/>
      <c r="B178" s="340"/>
      <c r="C178" s="409"/>
      <c r="D178" s="341">
        <f t="shared" si="12"/>
      </c>
      <c r="E178" s="342"/>
      <c r="F178" s="343"/>
      <c r="G178" s="344">
        <f t="shared" si="13"/>
        <v>0</v>
      </c>
      <c r="H178" s="345"/>
      <c r="J178">
        <v>175</v>
      </c>
      <c r="L178" s="32">
        <f t="shared" si="14"/>
        <v>0</v>
      </c>
      <c r="M178" s="71">
        <f t="shared" si="15"/>
        <v>0</v>
      </c>
      <c r="N178" s="71">
        <f t="shared" si="16"/>
        <v>0</v>
      </c>
      <c r="O178" s="71">
        <f t="shared" si="17"/>
        <v>0</v>
      </c>
    </row>
    <row r="179" spans="1:15" ht="15.75" customHeight="1" hidden="1">
      <c r="A179" s="339"/>
      <c r="B179" s="340"/>
      <c r="C179" s="409"/>
      <c r="D179" s="341">
        <f t="shared" si="12"/>
      </c>
      <c r="E179" s="342"/>
      <c r="F179" s="343"/>
      <c r="G179" s="344">
        <f t="shared" si="13"/>
        <v>0</v>
      </c>
      <c r="H179" s="345"/>
      <c r="J179">
        <v>176</v>
      </c>
      <c r="L179" s="32">
        <f t="shared" si="14"/>
        <v>0</v>
      </c>
      <c r="M179" s="71">
        <f t="shared" si="15"/>
        <v>0</v>
      </c>
      <c r="N179" s="71">
        <f t="shared" si="16"/>
        <v>0</v>
      </c>
      <c r="O179" s="71">
        <f t="shared" si="17"/>
        <v>0</v>
      </c>
    </row>
    <row r="180" spans="1:15" ht="15.75" customHeight="1" hidden="1">
      <c r="A180" s="339"/>
      <c r="B180" s="340"/>
      <c r="C180" s="409"/>
      <c r="D180" s="341">
        <f t="shared" si="12"/>
      </c>
      <c r="E180" s="342"/>
      <c r="F180" s="343"/>
      <c r="G180" s="344">
        <f t="shared" si="13"/>
        <v>0</v>
      </c>
      <c r="H180" s="345"/>
      <c r="J180">
        <v>177</v>
      </c>
      <c r="L180" s="32">
        <f t="shared" si="14"/>
        <v>0</v>
      </c>
      <c r="M180" s="71">
        <f t="shared" si="15"/>
        <v>0</v>
      </c>
      <c r="N180" s="71">
        <f t="shared" si="16"/>
        <v>0</v>
      </c>
      <c r="O180" s="71">
        <f t="shared" si="17"/>
        <v>0</v>
      </c>
    </row>
    <row r="181" spans="1:15" ht="15.75" customHeight="1" hidden="1">
      <c r="A181" s="339"/>
      <c r="B181" s="340"/>
      <c r="C181" s="409"/>
      <c r="D181" s="341">
        <f t="shared" si="12"/>
      </c>
      <c r="E181" s="342"/>
      <c r="F181" s="343"/>
      <c r="G181" s="344">
        <f t="shared" si="13"/>
        <v>0</v>
      </c>
      <c r="H181" s="345"/>
      <c r="J181">
        <v>178</v>
      </c>
      <c r="L181" s="32">
        <f t="shared" si="14"/>
        <v>0</v>
      </c>
      <c r="M181" s="71">
        <f t="shared" si="15"/>
        <v>0</v>
      </c>
      <c r="N181" s="71">
        <f t="shared" si="16"/>
        <v>0</v>
      </c>
      <c r="O181" s="71">
        <f t="shared" si="17"/>
        <v>0</v>
      </c>
    </row>
    <row r="182" spans="1:15" ht="15.75" customHeight="1" hidden="1">
      <c r="A182" s="339"/>
      <c r="B182" s="340"/>
      <c r="C182" s="409"/>
      <c r="D182" s="341">
        <f t="shared" si="12"/>
      </c>
      <c r="E182" s="342"/>
      <c r="F182" s="343"/>
      <c r="G182" s="344">
        <f t="shared" si="13"/>
        <v>0</v>
      </c>
      <c r="H182" s="345"/>
      <c r="J182">
        <v>179</v>
      </c>
      <c r="L182" s="32">
        <f t="shared" si="14"/>
        <v>0</v>
      </c>
      <c r="M182" s="71">
        <f t="shared" si="15"/>
        <v>0</v>
      </c>
      <c r="N182" s="71">
        <f t="shared" si="16"/>
        <v>0</v>
      </c>
      <c r="O182" s="71">
        <f t="shared" si="17"/>
        <v>0</v>
      </c>
    </row>
    <row r="183" spans="1:15" ht="15.75" customHeight="1" hidden="1">
      <c r="A183" s="339"/>
      <c r="B183" s="340"/>
      <c r="C183" s="409"/>
      <c r="D183" s="341">
        <f t="shared" si="12"/>
      </c>
      <c r="E183" s="342"/>
      <c r="F183" s="343"/>
      <c r="G183" s="344">
        <f t="shared" si="13"/>
        <v>0</v>
      </c>
      <c r="H183" s="345"/>
      <c r="J183">
        <v>180</v>
      </c>
      <c r="L183" s="32">
        <f t="shared" si="14"/>
        <v>0</v>
      </c>
      <c r="M183" s="71">
        <f t="shared" si="15"/>
        <v>0</v>
      </c>
      <c r="N183" s="71">
        <f t="shared" si="16"/>
        <v>0</v>
      </c>
      <c r="O183" s="71">
        <f t="shared" si="17"/>
        <v>0</v>
      </c>
    </row>
    <row r="184" spans="1:15" ht="15.75" customHeight="1" hidden="1">
      <c r="A184" s="339"/>
      <c r="B184" s="340"/>
      <c r="C184" s="409"/>
      <c r="D184" s="341">
        <f t="shared" si="12"/>
      </c>
      <c r="E184" s="342"/>
      <c r="F184" s="343"/>
      <c r="G184" s="344">
        <f t="shared" si="13"/>
        <v>0</v>
      </c>
      <c r="H184" s="345"/>
      <c r="J184">
        <v>181</v>
      </c>
      <c r="L184" s="32">
        <f t="shared" si="14"/>
        <v>0</v>
      </c>
      <c r="M184" s="71">
        <f t="shared" si="15"/>
        <v>0</v>
      </c>
      <c r="N184" s="71">
        <f t="shared" si="16"/>
        <v>0</v>
      </c>
      <c r="O184" s="71">
        <f t="shared" si="17"/>
        <v>0</v>
      </c>
    </row>
    <row r="185" spans="1:15" ht="15.75" customHeight="1" hidden="1">
      <c r="A185" s="339"/>
      <c r="B185" s="340"/>
      <c r="C185" s="409"/>
      <c r="D185" s="341">
        <f t="shared" si="12"/>
      </c>
      <c r="E185" s="342"/>
      <c r="F185" s="343"/>
      <c r="G185" s="344">
        <f t="shared" si="13"/>
        <v>0</v>
      </c>
      <c r="H185" s="345"/>
      <c r="J185">
        <v>182</v>
      </c>
      <c r="L185" s="32">
        <f t="shared" si="14"/>
        <v>0</v>
      </c>
      <c r="M185" s="71">
        <f t="shared" si="15"/>
        <v>0</v>
      </c>
      <c r="N185" s="71">
        <f t="shared" si="16"/>
        <v>0</v>
      </c>
      <c r="O185" s="71">
        <f t="shared" si="17"/>
        <v>0</v>
      </c>
    </row>
    <row r="186" spans="1:15" ht="15.75" customHeight="1" hidden="1">
      <c r="A186" s="339"/>
      <c r="B186" s="340"/>
      <c r="C186" s="409"/>
      <c r="D186" s="341">
        <f t="shared" si="12"/>
      </c>
      <c r="E186" s="342"/>
      <c r="F186" s="343"/>
      <c r="G186" s="344">
        <f t="shared" si="13"/>
        <v>0</v>
      </c>
      <c r="H186" s="345"/>
      <c r="J186">
        <v>183</v>
      </c>
      <c r="L186" s="32">
        <f t="shared" si="14"/>
        <v>0</v>
      </c>
      <c r="M186" s="71">
        <f t="shared" si="15"/>
        <v>0</v>
      </c>
      <c r="N186" s="71">
        <f t="shared" si="16"/>
        <v>0</v>
      </c>
      <c r="O186" s="71">
        <f t="shared" si="17"/>
        <v>0</v>
      </c>
    </row>
    <row r="187" spans="1:15" ht="15.75" customHeight="1" hidden="1">
      <c r="A187" s="339"/>
      <c r="B187" s="340"/>
      <c r="C187" s="409"/>
      <c r="D187" s="341">
        <f t="shared" si="12"/>
      </c>
      <c r="E187" s="342"/>
      <c r="F187" s="343"/>
      <c r="G187" s="344">
        <f t="shared" si="13"/>
        <v>0</v>
      </c>
      <c r="H187" s="345"/>
      <c r="J187">
        <v>184</v>
      </c>
      <c r="L187" s="32">
        <f t="shared" si="14"/>
        <v>0</v>
      </c>
      <c r="M187" s="71">
        <f t="shared" si="15"/>
        <v>0</v>
      </c>
      <c r="N187" s="71">
        <f t="shared" si="16"/>
        <v>0</v>
      </c>
      <c r="O187" s="71">
        <f t="shared" si="17"/>
        <v>0</v>
      </c>
    </row>
    <row r="188" spans="1:15" ht="15.75" customHeight="1" hidden="1">
      <c r="A188" s="339"/>
      <c r="B188" s="340"/>
      <c r="C188" s="409"/>
      <c r="D188" s="341">
        <f t="shared" si="12"/>
      </c>
      <c r="E188" s="342"/>
      <c r="F188" s="343"/>
      <c r="G188" s="344">
        <f t="shared" si="13"/>
        <v>0</v>
      </c>
      <c r="H188" s="345"/>
      <c r="J188">
        <v>185</v>
      </c>
      <c r="L188" s="32">
        <f t="shared" si="14"/>
        <v>0</v>
      </c>
      <c r="M188" s="71">
        <f t="shared" si="15"/>
        <v>0</v>
      </c>
      <c r="N188" s="71">
        <f t="shared" si="16"/>
        <v>0</v>
      </c>
      <c r="O188" s="71">
        <f t="shared" si="17"/>
        <v>0</v>
      </c>
    </row>
    <row r="189" spans="1:15" ht="15.75" customHeight="1" hidden="1">
      <c r="A189" s="339"/>
      <c r="B189" s="340"/>
      <c r="C189" s="409"/>
      <c r="D189" s="341">
        <f t="shared" si="12"/>
      </c>
      <c r="E189" s="342"/>
      <c r="F189" s="343"/>
      <c r="G189" s="344">
        <f t="shared" si="13"/>
        <v>0</v>
      </c>
      <c r="H189" s="345"/>
      <c r="J189">
        <v>186</v>
      </c>
      <c r="L189" s="32">
        <f t="shared" si="14"/>
        <v>0</v>
      </c>
      <c r="M189" s="71">
        <f t="shared" si="15"/>
        <v>0</v>
      </c>
      <c r="N189" s="71">
        <f t="shared" si="16"/>
        <v>0</v>
      </c>
      <c r="O189" s="71">
        <f t="shared" si="17"/>
        <v>0</v>
      </c>
    </row>
    <row r="190" spans="1:15" ht="15.75" customHeight="1" hidden="1">
      <c r="A190" s="339"/>
      <c r="B190" s="340"/>
      <c r="C190" s="409"/>
      <c r="D190" s="341">
        <f t="shared" si="12"/>
      </c>
      <c r="E190" s="342"/>
      <c r="F190" s="343"/>
      <c r="G190" s="344">
        <f t="shared" si="13"/>
        <v>0</v>
      </c>
      <c r="H190" s="345"/>
      <c r="J190">
        <v>187</v>
      </c>
      <c r="L190" s="32">
        <f t="shared" si="14"/>
        <v>0</v>
      </c>
      <c r="M190" s="71">
        <f t="shared" si="15"/>
        <v>0</v>
      </c>
      <c r="N190" s="71">
        <f t="shared" si="16"/>
        <v>0</v>
      </c>
      <c r="O190" s="71">
        <f t="shared" si="17"/>
        <v>0</v>
      </c>
    </row>
    <row r="191" spans="1:15" ht="15.75" customHeight="1" hidden="1">
      <c r="A191" s="339"/>
      <c r="B191" s="340"/>
      <c r="C191" s="409"/>
      <c r="D191" s="341">
        <f t="shared" si="12"/>
      </c>
      <c r="E191" s="342"/>
      <c r="F191" s="343"/>
      <c r="G191" s="344">
        <f t="shared" si="13"/>
        <v>0</v>
      </c>
      <c r="H191" s="345"/>
      <c r="J191">
        <v>188</v>
      </c>
      <c r="L191" s="32">
        <f t="shared" si="14"/>
        <v>0</v>
      </c>
      <c r="M191" s="71">
        <f t="shared" si="15"/>
        <v>0</v>
      </c>
      <c r="N191" s="71">
        <f t="shared" si="16"/>
        <v>0</v>
      </c>
      <c r="O191" s="71">
        <f t="shared" si="17"/>
        <v>0</v>
      </c>
    </row>
    <row r="192" spans="1:15" ht="15.75" customHeight="1" hidden="1">
      <c r="A192" s="339"/>
      <c r="B192" s="340"/>
      <c r="C192" s="409"/>
      <c r="D192" s="341">
        <f t="shared" si="12"/>
      </c>
      <c r="E192" s="342"/>
      <c r="F192" s="343"/>
      <c r="G192" s="344">
        <f t="shared" si="13"/>
        <v>0</v>
      </c>
      <c r="H192" s="345"/>
      <c r="J192">
        <v>189</v>
      </c>
      <c r="L192" s="32">
        <f t="shared" si="14"/>
        <v>0</v>
      </c>
      <c r="M192" s="71">
        <f t="shared" si="15"/>
        <v>0</v>
      </c>
      <c r="N192" s="71">
        <f t="shared" si="16"/>
        <v>0</v>
      </c>
      <c r="O192" s="71">
        <f t="shared" si="17"/>
        <v>0</v>
      </c>
    </row>
    <row r="193" spans="1:15" ht="15.75" customHeight="1" hidden="1">
      <c r="A193" s="339"/>
      <c r="B193" s="340"/>
      <c r="C193" s="409"/>
      <c r="D193" s="341">
        <f t="shared" si="12"/>
      </c>
      <c r="E193" s="342"/>
      <c r="F193" s="343"/>
      <c r="G193" s="344">
        <f t="shared" si="13"/>
        <v>0</v>
      </c>
      <c r="H193" s="345"/>
      <c r="J193">
        <v>190</v>
      </c>
      <c r="L193" s="32">
        <f t="shared" si="14"/>
        <v>0</v>
      </c>
      <c r="M193" s="71">
        <f t="shared" si="15"/>
        <v>0</v>
      </c>
      <c r="N193" s="71">
        <f t="shared" si="16"/>
        <v>0</v>
      </c>
      <c r="O193" s="71">
        <f t="shared" si="17"/>
        <v>0</v>
      </c>
    </row>
    <row r="194" spans="1:15" ht="15.75" customHeight="1" hidden="1">
      <c r="A194" s="339"/>
      <c r="B194" s="340"/>
      <c r="C194" s="409"/>
      <c r="D194" s="341">
        <f t="shared" si="12"/>
      </c>
      <c r="E194" s="342"/>
      <c r="F194" s="343"/>
      <c r="G194" s="344">
        <f t="shared" si="13"/>
        <v>0</v>
      </c>
      <c r="H194" s="345"/>
      <c r="J194">
        <v>191</v>
      </c>
      <c r="L194" s="32">
        <f t="shared" si="14"/>
        <v>0</v>
      </c>
      <c r="M194" s="71">
        <f t="shared" si="15"/>
        <v>0</v>
      </c>
      <c r="N194" s="71">
        <f t="shared" si="16"/>
        <v>0</v>
      </c>
      <c r="O194" s="71">
        <f t="shared" si="17"/>
        <v>0</v>
      </c>
    </row>
    <row r="195" spans="1:15" ht="15.75" customHeight="1" hidden="1">
      <c r="A195" s="339"/>
      <c r="B195" s="340"/>
      <c r="C195" s="409"/>
      <c r="D195" s="341">
        <f t="shared" si="12"/>
      </c>
      <c r="E195" s="342"/>
      <c r="F195" s="343"/>
      <c r="G195" s="344">
        <f t="shared" si="13"/>
        <v>0</v>
      </c>
      <c r="H195" s="345"/>
      <c r="J195">
        <v>192</v>
      </c>
      <c r="L195" s="32">
        <f t="shared" si="14"/>
        <v>0</v>
      </c>
      <c r="M195" s="71">
        <f t="shared" si="15"/>
        <v>0</v>
      </c>
      <c r="N195" s="71">
        <f t="shared" si="16"/>
        <v>0</v>
      </c>
      <c r="O195" s="71">
        <f t="shared" si="17"/>
        <v>0</v>
      </c>
    </row>
    <row r="196" spans="1:15" ht="15.75" customHeight="1" hidden="1">
      <c r="A196" s="339"/>
      <c r="B196" s="340"/>
      <c r="C196" s="409"/>
      <c r="D196" s="341">
        <f aca="true" t="shared" si="18" ref="D196:D259">IF(C196="","",VLOOKUP(C196,$S$342:$W$368,2))</f>
      </c>
      <c r="E196" s="342"/>
      <c r="F196" s="343"/>
      <c r="G196" s="344">
        <f t="shared" si="13"/>
        <v>0</v>
      </c>
      <c r="H196" s="345"/>
      <c r="J196">
        <v>193</v>
      </c>
      <c r="L196" s="32">
        <f t="shared" si="14"/>
        <v>0</v>
      </c>
      <c r="M196" s="71">
        <f t="shared" si="15"/>
        <v>0</v>
      </c>
      <c r="N196" s="71">
        <f t="shared" si="16"/>
        <v>0</v>
      </c>
      <c r="O196" s="71">
        <f t="shared" si="17"/>
        <v>0</v>
      </c>
    </row>
    <row r="197" spans="1:15" ht="15.75" customHeight="1" hidden="1">
      <c r="A197" s="339"/>
      <c r="B197" s="340"/>
      <c r="C197" s="409"/>
      <c r="D197" s="341">
        <f t="shared" si="18"/>
      </c>
      <c r="E197" s="342"/>
      <c r="F197" s="343"/>
      <c r="G197" s="344">
        <f aca="true" t="shared" si="19" ref="G197:G260">G196+E197-F197</f>
        <v>0</v>
      </c>
      <c r="H197" s="345"/>
      <c r="J197">
        <v>194</v>
      </c>
      <c r="L197" s="32">
        <f t="shared" si="14"/>
        <v>0</v>
      </c>
      <c r="M197" s="71">
        <f t="shared" si="15"/>
        <v>0</v>
      </c>
      <c r="N197" s="71">
        <f t="shared" si="16"/>
        <v>0</v>
      </c>
      <c r="O197" s="71">
        <f t="shared" si="17"/>
        <v>0</v>
      </c>
    </row>
    <row r="198" spans="1:15" ht="15.75" customHeight="1" hidden="1">
      <c r="A198" s="339"/>
      <c r="B198" s="340"/>
      <c r="C198" s="409"/>
      <c r="D198" s="341">
        <f t="shared" si="18"/>
      </c>
      <c r="E198" s="342"/>
      <c r="F198" s="343"/>
      <c r="G198" s="344">
        <f t="shared" si="19"/>
        <v>0</v>
      </c>
      <c r="H198" s="345"/>
      <c r="J198">
        <v>195</v>
      </c>
      <c r="L198" s="32">
        <f t="shared" si="14"/>
        <v>0</v>
      </c>
      <c r="M198" s="71">
        <f t="shared" si="15"/>
        <v>0</v>
      </c>
      <c r="N198" s="71">
        <f t="shared" si="16"/>
        <v>0</v>
      </c>
      <c r="O198" s="71">
        <f t="shared" si="17"/>
        <v>0</v>
      </c>
    </row>
    <row r="199" spans="1:15" ht="15.75" customHeight="1" hidden="1">
      <c r="A199" s="339"/>
      <c r="B199" s="340"/>
      <c r="C199" s="409"/>
      <c r="D199" s="341">
        <f t="shared" si="18"/>
      </c>
      <c r="E199" s="342"/>
      <c r="F199" s="343"/>
      <c r="G199" s="344">
        <f t="shared" si="19"/>
        <v>0</v>
      </c>
      <c r="H199" s="345"/>
      <c r="J199">
        <v>196</v>
      </c>
      <c r="L199" s="32">
        <f aca="true" t="shared" si="20" ref="L199:L262">C199</f>
        <v>0</v>
      </c>
      <c r="M199" s="71">
        <f aca="true" t="shared" si="21" ref="M199:M262">E199</f>
        <v>0</v>
      </c>
      <c r="N199" s="71">
        <f aca="true" t="shared" si="22" ref="N199:N262">L199</f>
        <v>0</v>
      </c>
      <c r="O199" s="71">
        <f aca="true" t="shared" si="23" ref="O199:O262">F199</f>
        <v>0</v>
      </c>
    </row>
    <row r="200" spans="1:15" ht="15.75" customHeight="1" hidden="1">
      <c r="A200" s="339"/>
      <c r="B200" s="340"/>
      <c r="C200" s="409"/>
      <c r="D200" s="341">
        <f t="shared" si="18"/>
      </c>
      <c r="E200" s="342"/>
      <c r="F200" s="343"/>
      <c r="G200" s="344">
        <f t="shared" si="19"/>
        <v>0</v>
      </c>
      <c r="H200" s="345"/>
      <c r="J200">
        <v>197</v>
      </c>
      <c r="L200" s="32">
        <f t="shared" si="20"/>
        <v>0</v>
      </c>
      <c r="M200" s="71">
        <f t="shared" si="21"/>
        <v>0</v>
      </c>
      <c r="N200" s="71">
        <f t="shared" si="22"/>
        <v>0</v>
      </c>
      <c r="O200" s="71">
        <f t="shared" si="23"/>
        <v>0</v>
      </c>
    </row>
    <row r="201" spans="1:15" ht="15.75" customHeight="1" hidden="1">
      <c r="A201" s="339"/>
      <c r="B201" s="340"/>
      <c r="C201" s="409"/>
      <c r="D201" s="341">
        <f t="shared" si="18"/>
      </c>
      <c r="E201" s="342"/>
      <c r="F201" s="343"/>
      <c r="G201" s="344">
        <f t="shared" si="19"/>
        <v>0</v>
      </c>
      <c r="H201" s="345"/>
      <c r="J201">
        <v>198</v>
      </c>
      <c r="L201" s="32">
        <f t="shared" si="20"/>
        <v>0</v>
      </c>
      <c r="M201" s="71">
        <f t="shared" si="21"/>
        <v>0</v>
      </c>
      <c r="N201" s="71">
        <f t="shared" si="22"/>
        <v>0</v>
      </c>
      <c r="O201" s="71">
        <f t="shared" si="23"/>
        <v>0</v>
      </c>
    </row>
    <row r="202" spans="1:15" ht="15.75" customHeight="1" hidden="1">
      <c r="A202" s="339"/>
      <c r="B202" s="340"/>
      <c r="C202" s="409"/>
      <c r="D202" s="341">
        <f t="shared" si="18"/>
      </c>
      <c r="E202" s="342"/>
      <c r="F202" s="343"/>
      <c r="G202" s="344">
        <f t="shared" si="19"/>
        <v>0</v>
      </c>
      <c r="H202" s="345"/>
      <c r="J202">
        <v>199</v>
      </c>
      <c r="L202" s="32">
        <f t="shared" si="20"/>
        <v>0</v>
      </c>
      <c r="M202" s="71">
        <f t="shared" si="21"/>
        <v>0</v>
      </c>
      <c r="N202" s="71">
        <f t="shared" si="22"/>
        <v>0</v>
      </c>
      <c r="O202" s="71">
        <f t="shared" si="23"/>
        <v>0</v>
      </c>
    </row>
    <row r="203" spans="1:15" ht="15.75" customHeight="1" hidden="1">
      <c r="A203" s="339"/>
      <c r="B203" s="340"/>
      <c r="C203" s="409"/>
      <c r="D203" s="341">
        <f t="shared" si="18"/>
      </c>
      <c r="E203" s="342"/>
      <c r="F203" s="343"/>
      <c r="G203" s="344">
        <f t="shared" si="19"/>
        <v>0</v>
      </c>
      <c r="H203" s="345"/>
      <c r="J203">
        <v>200</v>
      </c>
      <c r="L203" s="32">
        <f t="shared" si="20"/>
        <v>0</v>
      </c>
      <c r="M203" s="71">
        <f t="shared" si="21"/>
        <v>0</v>
      </c>
      <c r="N203" s="71">
        <f t="shared" si="22"/>
        <v>0</v>
      </c>
      <c r="O203" s="71">
        <f t="shared" si="23"/>
        <v>0</v>
      </c>
    </row>
    <row r="204" spans="1:15" ht="15.75" customHeight="1" hidden="1">
      <c r="A204" s="339"/>
      <c r="B204" s="340"/>
      <c r="C204" s="409"/>
      <c r="D204" s="341">
        <f t="shared" si="18"/>
      </c>
      <c r="E204" s="342"/>
      <c r="F204" s="343"/>
      <c r="G204" s="344">
        <f t="shared" si="19"/>
        <v>0</v>
      </c>
      <c r="H204" s="345"/>
      <c r="J204">
        <v>201</v>
      </c>
      <c r="L204" s="32">
        <f t="shared" si="20"/>
        <v>0</v>
      </c>
      <c r="M204" s="71">
        <f t="shared" si="21"/>
        <v>0</v>
      </c>
      <c r="N204" s="71">
        <f t="shared" si="22"/>
        <v>0</v>
      </c>
      <c r="O204" s="71">
        <f t="shared" si="23"/>
        <v>0</v>
      </c>
    </row>
    <row r="205" spans="1:15" ht="15.75" customHeight="1" hidden="1">
      <c r="A205" s="339"/>
      <c r="B205" s="340"/>
      <c r="C205" s="409"/>
      <c r="D205" s="341">
        <f t="shared" si="18"/>
      </c>
      <c r="E205" s="342"/>
      <c r="F205" s="343"/>
      <c r="G205" s="344">
        <f t="shared" si="19"/>
        <v>0</v>
      </c>
      <c r="H205" s="345"/>
      <c r="J205">
        <v>202</v>
      </c>
      <c r="L205" s="32">
        <f t="shared" si="20"/>
        <v>0</v>
      </c>
      <c r="M205" s="71">
        <f t="shared" si="21"/>
        <v>0</v>
      </c>
      <c r="N205" s="71">
        <f t="shared" si="22"/>
        <v>0</v>
      </c>
      <c r="O205" s="71">
        <f t="shared" si="23"/>
        <v>0</v>
      </c>
    </row>
    <row r="206" spans="1:15" ht="15.75" customHeight="1" hidden="1">
      <c r="A206" s="339"/>
      <c r="B206" s="340"/>
      <c r="C206" s="409"/>
      <c r="D206" s="341">
        <f t="shared" si="18"/>
      </c>
      <c r="E206" s="342"/>
      <c r="F206" s="343"/>
      <c r="G206" s="344">
        <f t="shared" si="19"/>
        <v>0</v>
      </c>
      <c r="H206" s="345"/>
      <c r="J206">
        <v>203</v>
      </c>
      <c r="L206" s="32">
        <f t="shared" si="20"/>
        <v>0</v>
      </c>
      <c r="M206" s="71">
        <f t="shared" si="21"/>
        <v>0</v>
      </c>
      <c r="N206" s="71">
        <f t="shared" si="22"/>
        <v>0</v>
      </c>
      <c r="O206" s="71">
        <f t="shared" si="23"/>
        <v>0</v>
      </c>
    </row>
    <row r="207" spans="1:15" ht="15.75" customHeight="1" hidden="1">
      <c r="A207" s="339"/>
      <c r="B207" s="340"/>
      <c r="C207" s="409"/>
      <c r="D207" s="341">
        <f t="shared" si="18"/>
      </c>
      <c r="E207" s="342"/>
      <c r="F207" s="343"/>
      <c r="G207" s="344">
        <f t="shared" si="19"/>
        <v>0</v>
      </c>
      <c r="H207" s="345"/>
      <c r="J207">
        <v>204</v>
      </c>
      <c r="L207" s="32">
        <f t="shared" si="20"/>
        <v>0</v>
      </c>
      <c r="M207" s="71">
        <f t="shared" si="21"/>
        <v>0</v>
      </c>
      <c r="N207" s="71">
        <f t="shared" si="22"/>
        <v>0</v>
      </c>
      <c r="O207" s="71">
        <f t="shared" si="23"/>
        <v>0</v>
      </c>
    </row>
    <row r="208" spans="1:15" ht="15.75" customHeight="1" hidden="1">
      <c r="A208" s="339"/>
      <c r="B208" s="340"/>
      <c r="C208" s="409"/>
      <c r="D208" s="341">
        <f t="shared" si="18"/>
      </c>
      <c r="E208" s="342"/>
      <c r="F208" s="343"/>
      <c r="G208" s="344">
        <f t="shared" si="19"/>
        <v>0</v>
      </c>
      <c r="H208" s="345"/>
      <c r="J208">
        <v>205</v>
      </c>
      <c r="L208" s="32">
        <f t="shared" si="20"/>
        <v>0</v>
      </c>
      <c r="M208" s="71">
        <f t="shared" si="21"/>
        <v>0</v>
      </c>
      <c r="N208" s="71">
        <f t="shared" si="22"/>
        <v>0</v>
      </c>
      <c r="O208" s="71">
        <f t="shared" si="23"/>
        <v>0</v>
      </c>
    </row>
    <row r="209" spans="1:15" ht="15.75" customHeight="1" hidden="1">
      <c r="A209" s="339"/>
      <c r="B209" s="340"/>
      <c r="C209" s="409"/>
      <c r="D209" s="341">
        <f t="shared" si="18"/>
      </c>
      <c r="E209" s="342"/>
      <c r="F209" s="343"/>
      <c r="G209" s="344">
        <f t="shared" si="19"/>
        <v>0</v>
      </c>
      <c r="H209" s="345"/>
      <c r="J209">
        <v>206</v>
      </c>
      <c r="L209" s="32">
        <f t="shared" si="20"/>
        <v>0</v>
      </c>
      <c r="M209" s="71">
        <f t="shared" si="21"/>
        <v>0</v>
      </c>
      <c r="N209" s="71">
        <f t="shared" si="22"/>
        <v>0</v>
      </c>
      <c r="O209" s="71">
        <f t="shared" si="23"/>
        <v>0</v>
      </c>
    </row>
    <row r="210" spans="1:15" ht="15.75" customHeight="1" hidden="1">
      <c r="A210" s="339"/>
      <c r="B210" s="340"/>
      <c r="C210" s="409"/>
      <c r="D210" s="341">
        <f t="shared" si="18"/>
      </c>
      <c r="E210" s="342"/>
      <c r="F210" s="343"/>
      <c r="G210" s="344">
        <f t="shared" si="19"/>
        <v>0</v>
      </c>
      <c r="H210" s="345"/>
      <c r="J210">
        <v>207</v>
      </c>
      <c r="L210" s="32">
        <f t="shared" si="20"/>
        <v>0</v>
      </c>
      <c r="M210" s="71">
        <f t="shared" si="21"/>
        <v>0</v>
      </c>
      <c r="N210" s="71">
        <f t="shared" si="22"/>
        <v>0</v>
      </c>
      <c r="O210" s="71">
        <f t="shared" si="23"/>
        <v>0</v>
      </c>
    </row>
    <row r="211" spans="1:15" ht="15.75" customHeight="1" hidden="1">
      <c r="A211" s="339"/>
      <c r="B211" s="340"/>
      <c r="C211" s="409"/>
      <c r="D211" s="341">
        <f t="shared" si="18"/>
      </c>
      <c r="E211" s="342"/>
      <c r="F211" s="343"/>
      <c r="G211" s="344">
        <f t="shared" si="19"/>
        <v>0</v>
      </c>
      <c r="H211" s="345"/>
      <c r="J211">
        <v>208</v>
      </c>
      <c r="L211" s="32">
        <f t="shared" si="20"/>
        <v>0</v>
      </c>
      <c r="M211" s="71">
        <f t="shared" si="21"/>
        <v>0</v>
      </c>
      <c r="N211" s="71">
        <f t="shared" si="22"/>
        <v>0</v>
      </c>
      <c r="O211" s="71">
        <f t="shared" si="23"/>
        <v>0</v>
      </c>
    </row>
    <row r="212" spans="1:15" ht="15.75" customHeight="1" hidden="1">
      <c r="A212" s="339"/>
      <c r="B212" s="340"/>
      <c r="C212" s="409"/>
      <c r="D212" s="341">
        <f t="shared" si="18"/>
      </c>
      <c r="E212" s="342"/>
      <c r="F212" s="343"/>
      <c r="G212" s="344">
        <f t="shared" si="19"/>
        <v>0</v>
      </c>
      <c r="H212" s="345"/>
      <c r="J212">
        <v>209</v>
      </c>
      <c r="L212" s="32">
        <f t="shared" si="20"/>
        <v>0</v>
      </c>
      <c r="M212" s="71">
        <f t="shared" si="21"/>
        <v>0</v>
      </c>
      <c r="N212" s="71">
        <f t="shared" si="22"/>
        <v>0</v>
      </c>
      <c r="O212" s="71">
        <f t="shared" si="23"/>
        <v>0</v>
      </c>
    </row>
    <row r="213" spans="1:15" ht="15.75" customHeight="1" hidden="1">
      <c r="A213" s="339"/>
      <c r="B213" s="340"/>
      <c r="C213" s="409"/>
      <c r="D213" s="341">
        <f t="shared" si="18"/>
      </c>
      <c r="E213" s="342"/>
      <c r="F213" s="343"/>
      <c r="G213" s="344">
        <f t="shared" si="19"/>
        <v>0</v>
      </c>
      <c r="H213" s="345"/>
      <c r="J213">
        <v>210</v>
      </c>
      <c r="L213" s="32">
        <f t="shared" si="20"/>
        <v>0</v>
      </c>
      <c r="M213" s="71">
        <f t="shared" si="21"/>
        <v>0</v>
      </c>
      <c r="N213" s="71">
        <f t="shared" si="22"/>
        <v>0</v>
      </c>
      <c r="O213" s="71">
        <f t="shared" si="23"/>
        <v>0</v>
      </c>
    </row>
    <row r="214" spans="1:15" ht="15.75" customHeight="1" hidden="1">
      <c r="A214" s="339"/>
      <c r="B214" s="340"/>
      <c r="C214" s="409"/>
      <c r="D214" s="341">
        <f t="shared" si="18"/>
      </c>
      <c r="E214" s="342"/>
      <c r="F214" s="343"/>
      <c r="G214" s="344">
        <f t="shared" si="19"/>
        <v>0</v>
      </c>
      <c r="H214" s="345"/>
      <c r="J214">
        <v>211</v>
      </c>
      <c r="L214" s="32">
        <f t="shared" si="20"/>
        <v>0</v>
      </c>
      <c r="M214" s="71">
        <f t="shared" si="21"/>
        <v>0</v>
      </c>
      <c r="N214" s="71">
        <f t="shared" si="22"/>
        <v>0</v>
      </c>
      <c r="O214" s="71">
        <f t="shared" si="23"/>
        <v>0</v>
      </c>
    </row>
    <row r="215" spans="1:15" ht="15.75" customHeight="1" hidden="1">
      <c r="A215" s="339"/>
      <c r="B215" s="340"/>
      <c r="C215" s="409"/>
      <c r="D215" s="341">
        <f t="shared" si="18"/>
      </c>
      <c r="E215" s="342"/>
      <c r="F215" s="343"/>
      <c r="G215" s="344">
        <f t="shared" si="19"/>
        <v>0</v>
      </c>
      <c r="H215" s="345"/>
      <c r="J215">
        <v>212</v>
      </c>
      <c r="L215" s="32">
        <f t="shared" si="20"/>
        <v>0</v>
      </c>
      <c r="M215" s="71">
        <f t="shared" si="21"/>
        <v>0</v>
      </c>
      <c r="N215" s="71">
        <f t="shared" si="22"/>
        <v>0</v>
      </c>
      <c r="O215" s="71">
        <f t="shared" si="23"/>
        <v>0</v>
      </c>
    </row>
    <row r="216" spans="1:15" ht="15.75" customHeight="1" hidden="1">
      <c r="A216" s="339"/>
      <c r="B216" s="340"/>
      <c r="C216" s="409"/>
      <c r="D216" s="341">
        <f t="shared" si="18"/>
      </c>
      <c r="E216" s="342"/>
      <c r="F216" s="343"/>
      <c r="G216" s="344">
        <f t="shared" si="19"/>
        <v>0</v>
      </c>
      <c r="H216" s="345"/>
      <c r="J216">
        <v>213</v>
      </c>
      <c r="L216" s="32">
        <f t="shared" si="20"/>
        <v>0</v>
      </c>
      <c r="M216" s="71">
        <f t="shared" si="21"/>
        <v>0</v>
      </c>
      <c r="N216" s="71">
        <f t="shared" si="22"/>
        <v>0</v>
      </c>
      <c r="O216" s="71">
        <f t="shared" si="23"/>
        <v>0</v>
      </c>
    </row>
    <row r="217" spans="1:15" ht="15.75" customHeight="1" hidden="1">
      <c r="A217" s="339"/>
      <c r="B217" s="340"/>
      <c r="C217" s="409"/>
      <c r="D217" s="341">
        <f t="shared" si="18"/>
      </c>
      <c r="E217" s="342"/>
      <c r="F217" s="343"/>
      <c r="G217" s="344">
        <f t="shared" si="19"/>
        <v>0</v>
      </c>
      <c r="H217" s="345"/>
      <c r="J217">
        <v>214</v>
      </c>
      <c r="L217" s="32">
        <f t="shared" si="20"/>
        <v>0</v>
      </c>
      <c r="M217" s="71">
        <f t="shared" si="21"/>
        <v>0</v>
      </c>
      <c r="N217" s="71">
        <f t="shared" si="22"/>
        <v>0</v>
      </c>
      <c r="O217" s="71">
        <f t="shared" si="23"/>
        <v>0</v>
      </c>
    </row>
    <row r="218" spans="1:15" ht="15.75" customHeight="1" hidden="1">
      <c r="A218" s="339"/>
      <c r="B218" s="340"/>
      <c r="C218" s="409"/>
      <c r="D218" s="341">
        <f t="shared" si="18"/>
      </c>
      <c r="E218" s="342"/>
      <c r="F218" s="343"/>
      <c r="G218" s="344">
        <f t="shared" si="19"/>
        <v>0</v>
      </c>
      <c r="H218" s="345"/>
      <c r="J218">
        <v>215</v>
      </c>
      <c r="L218" s="32">
        <f t="shared" si="20"/>
        <v>0</v>
      </c>
      <c r="M218" s="71">
        <f t="shared" si="21"/>
        <v>0</v>
      </c>
      <c r="N218" s="71">
        <f t="shared" si="22"/>
        <v>0</v>
      </c>
      <c r="O218" s="71">
        <f t="shared" si="23"/>
        <v>0</v>
      </c>
    </row>
    <row r="219" spans="1:15" ht="15.75" customHeight="1" hidden="1">
      <c r="A219" s="339"/>
      <c r="B219" s="340"/>
      <c r="C219" s="409"/>
      <c r="D219" s="341">
        <f t="shared" si="18"/>
      </c>
      <c r="E219" s="342"/>
      <c r="F219" s="343"/>
      <c r="G219" s="344">
        <f t="shared" si="19"/>
        <v>0</v>
      </c>
      <c r="H219" s="345"/>
      <c r="J219">
        <v>216</v>
      </c>
      <c r="L219" s="32">
        <f t="shared" si="20"/>
        <v>0</v>
      </c>
      <c r="M219" s="71">
        <f t="shared" si="21"/>
        <v>0</v>
      </c>
      <c r="N219" s="71">
        <f t="shared" si="22"/>
        <v>0</v>
      </c>
      <c r="O219" s="71">
        <f t="shared" si="23"/>
        <v>0</v>
      </c>
    </row>
    <row r="220" spans="1:15" ht="15.75" customHeight="1" hidden="1">
      <c r="A220" s="339"/>
      <c r="B220" s="340"/>
      <c r="C220" s="409"/>
      <c r="D220" s="341">
        <f t="shared" si="18"/>
      </c>
      <c r="E220" s="342"/>
      <c r="F220" s="343"/>
      <c r="G220" s="344">
        <f t="shared" si="19"/>
        <v>0</v>
      </c>
      <c r="H220" s="345"/>
      <c r="J220">
        <v>217</v>
      </c>
      <c r="L220" s="32">
        <f t="shared" si="20"/>
        <v>0</v>
      </c>
      <c r="M220" s="71">
        <f t="shared" si="21"/>
        <v>0</v>
      </c>
      <c r="N220" s="71">
        <f t="shared" si="22"/>
        <v>0</v>
      </c>
      <c r="O220" s="71">
        <f t="shared" si="23"/>
        <v>0</v>
      </c>
    </row>
    <row r="221" spans="1:15" ht="15.75" customHeight="1" hidden="1">
      <c r="A221" s="339"/>
      <c r="B221" s="340"/>
      <c r="C221" s="409"/>
      <c r="D221" s="341">
        <f t="shared" si="18"/>
      </c>
      <c r="E221" s="342"/>
      <c r="F221" s="343"/>
      <c r="G221" s="344">
        <f t="shared" si="19"/>
        <v>0</v>
      </c>
      <c r="H221" s="345"/>
      <c r="J221">
        <v>218</v>
      </c>
      <c r="L221" s="32">
        <f t="shared" si="20"/>
        <v>0</v>
      </c>
      <c r="M221" s="71">
        <f t="shared" si="21"/>
        <v>0</v>
      </c>
      <c r="N221" s="71">
        <f t="shared" si="22"/>
        <v>0</v>
      </c>
      <c r="O221" s="71">
        <f t="shared" si="23"/>
        <v>0</v>
      </c>
    </row>
    <row r="222" spans="1:15" ht="15.75" customHeight="1" hidden="1">
      <c r="A222" s="339"/>
      <c r="B222" s="340"/>
      <c r="C222" s="409"/>
      <c r="D222" s="341">
        <f t="shared" si="18"/>
      </c>
      <c r="E222" s="342"/>
      <c r="F222" s="343"/>
      <c r="G222" s="344">
        <f t="shared" si="19"/>
        <v>0</v>
      </c>
      <c r="H222" s="345"/>
      <c r="J222">
        <v>219</v>
      </c>
      <c r="L222" s="32">
        <f t="shared" si="20"/>
        <v>0</v>
      </c>
      <c r="M222" s="71">
        <f t="shared" si="21"/>
        <v>0</v>
      </c>
      <c r="N222" s="71">
        <f t="shared" si="22"/>
        <v>0</v>
      </c>
      <c r="O222" s="71">
        <f t="shared" si="23"/>
        <v>0</v>
      </c>
    </row>
    <row r="223" spans="1:15" ht="15.75" customHeight="1" hidden="1">
      <c r="A223" s="339"/>
      <c r="B223" s="340"/>
      <c r="C223" s="409"/>
      <c r="D223" s="341">
        <f t="shared" si="18"/>
      </c>
      <c r="E223" s="342"/>
      <c r="F223" s="343"/>
      <c r="G223" s="344">
        <f t="shared" si="19"/>
        <v>0</v>
      </c>
      <c r="H223" s="345"/>
      <c r="J223">
        <v>220</v>
      </c>
      <c r="L223" s="32">
        <f t="shared" si="20"/>
        <v>0</v>
      </c>
      <c r="M223" s="71">
        <f t="shared" si="21"/>
        <v>0</v>
      </c>
      <c r="N223" s="71">
        <f t="shared" si="22"/>
        <v>0</v>
      </c>
      <c r="O223" s="71">
        <f t="shared" si="23"/>
        <v>0</v>
      </c>
    </row>
    <row r="224" spans="1:15" ht="15.75" customHeight="1" hidden="1">
      <c r="A224" s="339"/>
      <c r="B224" s="340"/>
      <c r="C224" s="409"/>
      <c r="D224" s="341">
        <f t="shared" si="18"/>
      </c>
      <c r="E224" s="342"/>
      <c r="F224" s="343"/>
      <c r="G224" s="344">
        <f t="shared" si="19"/>
        <v>0</v>
      </c>
      <c r="H224" s="345"/>
      <c r="J224">
        <v>221</v>
      </c>
      <c r="L224" s="32">
        <f t="shared" si="20"/>
        <v>0</v>
      </c>
      <c r="M224" s="71">
        <f t="shared" si="21"/>
        <v>0</v>
      </c>
      <c r="N224" s="71">
        <f t="shared" si="22"/>
        <v>0</v>
      </c>
      <c r="O224" s="71">
        <f t="shared" si="23"/>
        <v>0</v>
      </c>
    </row>
    <row r="225" spans="1:15" ht="15.75" customHeight="1" hidden="1">
      <c r="A225" s="339"/>
      <c r="B225" s="340"/>
      <c r="C225" s="409"/>
      <c r="D225" s="341">
        <f t="shared" si="18"/>
      </c>
      <c r="E225" s="342"/>
      <c r="F225" s="343"/>
      <c r="G225" s="344">
        <f t="shared" si="19"/>
        <v>0</v>
      </c>
      <c r="H225" s="345"/>
      <c r="J225">
        <v>222</v>
      </c>
      <c r="L225" s="32">
        <f t="shared" si="20"/>
        <v>0</v>
      </c>
      <c r="M225" s="71">
        <f t="shared" si="21"/>
        <v>0</v>
      </c>
      <c r="N225" s="71">
        <f t="shared" si="22"/>
        <v>0</v>
      </c>
      <c r="O225" s="71">
        <f t="shared" si="23"/>
        <v>0</v>
      </c>
    </row>
    <row r="226" spans="1:15" ht="15.75" customHeight="1" hidden="1">
      <c r="A226" s="339"/>
      <c r="B226" s="340"/>
      <c r="C226" s="409"/>
      <c r="D226" s="341">
        <f t="shared" si="18"/>
      </c>
      <c r="E226" s="342"/>
      <c r="F226" s="343"/>
      <c r="G226" s="344">
        <f t="shared" si="19"/>
        <v>0</v>
      </c>
      <c r="H226" s="345"/>
      <c r="J226">
        <v>223</v>
      </c>
      <c r="L226" s="32">
        <f t="shared" si="20"/>
        <v>0</v>
      </c>
      <c r="M226" s="71">
        <f t="shared" si="21"/>
        <v>0</v>
      </c>
      <c r="N226" s="71">
        <f t="shared" si="22"/>
        <v>0</v>
      </c>
      <c r="O226" s="71">
        <f t="shared" si="23"/>
        <v>0</v>
      </c>
    </row>
    <row r="227" spans="1:15" ht="15.75" customHeight="1" hidden="1">
      <c r="A227" s="339"/>
      <c r="B227" s="340"/>
      <c r="C227" s="409"/>
      <c r="D227" s="341">
        <f t="shared" si="18"/>
      </c>
      <c r="E227" s="342"/>
      <c r="F227" s="343"/>
      <c r="G227" s="344">
        <f t="shared" si="19"/>
        <v>0</v>
      </c>
      <c r="H227" s="345"/>
      <c r="J227">
        <v>224</v>
      </c>
      <c r="L227" s="32">
        <f t="shared" si="20"/>
        <v>0</v>
      </c>
      <c r="M227" s="71">
        <f t="shared" si="21"/>
        <v>0</v>
      </c>
      <c r="N227" s="71">
        <f t="shared" si="22"/>
        <v>0</v>
      </c>
      <c r="O227" s="71">
        <f t="shared" si="23"/>
        <v>0</v>
      </c>
    </row>
    <row r="228" spans="1:15" ht="15.75" customHeight="1" hidden="1">
      <c r="A228" s="339"/>
      <c r="B228" s="340"/>
      <c r="C228" s="409"/>
      <c r="D228" s="341">
        <f t="shared" si="18"/>
      </c>
      <c r="E228" s="342"/>
      <c r="F228" s="343"/>
      <c r="G228" s="344">
        <f t="shared" si="19"/>
        <v>0</v>
      </c>
      <c r="H228" s="345"/>
      <c r="J228">
        <v>225</v>
      </c>
      <c r="L228" s="32">
        <f t="shared" si="20"/>
        <v>0</v>
      </c>
      <c r="M228" s="71">
        <f t="shared" si="21"/>
        <v>0</v>
      </c>
      <c r="N228" s="71">
        <f t="shared" si="22"/>
        <v>0</v>
      </c>
      <c r="O228" s="71">
        <f t="shared" si="23"/>
        <v>0</v>
      </c>
    </row>
    <row r="229" spans="1:15" ht="15.75" customHeight="1" hidden="1">
      <c r="A229" s="339"/>
      <c r="B229" s="340"/>
      <c r="C229" s="409"/>
      <c r="D229" s="341">
        <f t="shared" si="18"/>
      </c>
      <c r="E229" s="342"/>
      <c r="F229" s="343"/>
      <c r="G229" s="344">
        <f t="shared" si="19"/>
        <v>0</v>
      </c>
      <c r="H229" s="345"/>
      <c r="J229">
        <v>226</v>
      </c>
      <c r="L229" s="32">
        <f t="shared" si="20"/>
        <v>0</v>
      </c>
      <c r="M229" s="71">
        <f t="shared" si="21"/>
        <v>0</v>
      </c>
      <c r="N229" s="71">
        <f t="shared" si="22"/>
        <v>0</v>
      </c>
      <c r="O229" s="71">
        <f t="shared" si="23"/>
        <v>0</v>
      </c>
    </row>
    <row r="230" spans="1:15" ht="15.75" customHeight="1" hidden="1">
      <c r="A230" s="339"/>
      <c r="B230" s="340"/>
      <c r="C230" s="409"/>
      <c r="D230" s="341">
        <f t="shared" si="18"/>
      </c>
      <c r="E230" s="342"/>
      <c r="F230" s="343"/>
      <c r="G230" s="344">
        <f t="shared" si="19"/>
        <v>0</v>
      </c>
      <c r="H230" s="345"/>
      <c r="J230">
        <v>227</v>
      </c>
      <c r="L230" s="32">
        <f t="shared" si="20"/>
        <v>0</v>
      </c>
      <c r="M230" s="71">
        <f t="shared" si="21"/>
        <v>0</v>
      </c>
      <c r="N230" s="71">
        <f t="shared" si="22"/>
        <v>0</v>
      </c>
      <c r="O230" s="71">
        <f t="shared" si="23"/>
        <v>0</v>
      </c>
    </row>
    <row r="231" spans="1:15" ht="15.75" customHeight="1" hidden="1">
      <c r="A231" s="339"/>
      <c r="B231" s="340"/>
      <c r="C231" s="409"/>
      <c r="D231" s="341">
        <f t="shared" si="18"/>
      </c>
      <c r="E231" s="342"/>
      <c r="F231" s="343"/>
      <c r="G231" s="344">
        <f t="shared" si="19"/>
        <v>0</v>
      </c>
      <c r="H231" s="345"/>
      <c r="J231">
        <v>228</v>
      </c>
      <c r="L231" s="32">
        <f t="shared" si="20"/>
        <v>0</v>
      </c>
      <c r="M231" s="71">
        <f t="shared" si="21"/>
        <v>0</v>
      </c>
      <c r="N231" s="71">
        <f t="shared" si="22"/>
        <v>0</v>
      </c>
      <c r="O231" s="71">
        <f t="shared" si="23"/>
        <v>0</v>
      </c>
    </row>
    <row r="232" spans="1:15" ht="15.75" customHeight="1" hidden="1">
      <c r="A232" s="339"/>
      <c r="B232" s="340"/>
      <c r="C232" s="409"/>
      <c r="D232" s="341">
        <f t="shared" si="18"/>
      </c>
      <c r="E232" s="342"/>
      <c r="F232" s="343"/>
      <c r="G232" s="344">
        <f t="shared" si="19"/>
        <v>0</v>
      </c>
      <c r="H232" s="345"/>
      <c r="J232">
        <v>229</v>
      </c>
      <c r="L232" s="32">
        <f t="shared" si="20"/>
        <v>0</v>
      </c>
      <c r="M232" s="71">
        <f t="shared" si="21"/>
        <v>0</v>
      </c>
      <c r="N232" s="71">
        <f t="shared" si="22"/>
        <v>0</v>
      </c>
      <c r="O232" s="71">
        <f t="shared" si="23"/>
        <v>0</v>
      </c>
    </row>
    <row r="233" spans="1:15" ht="15.75" customHeight="1" hidden="1">
      <c r="A233" s="339"/>
      <c r="B233" s="340"/>
      <c r="C233" s="409"/>
      <c r="D233" s="341">
        <f t="shared" si="18"/>
      </c>
      <c r="E233" s="342"/>
      <c r="F233" s="343"/>
      <c r="G233" s="344">
        <f t="shared" si="19"/>
        <v>0</v>
      </c>
      <c r="H233" s="345"/>
      <c r="J233">
        <v>230</v>
      </c>
      <c r="L233" s="32">
        <f t="shared" si="20"/>
        <v>0</v>
      </c>
      <c r="M233" s="71">
        <f t="shared" si="21"/>
        <v>0</v>
      </c>
      <c r="N233" s="71">
        <f t="shared" si="22"/>
        <v>0</v>
      </c>
      <c r="O233" s="71">
        <f t="shared" si="23"/>
        <v>0</v>
      </c>
    </row>
    <row r="234" spans="1:15" ht="15.75" customHeight="1" hidden="1">
      <c r="A234" s="339"/>
      <c r="B234" s="340"/>
      <c r="C234" s="409"/>
      <c r="D234" s="341">
        <f t="shared" si="18"/>
      </c>
      <c r="E234" s="342"/>
      <c r="F234" s="343"/>
      <c r="G234" s="344">
        <f t="shared" si="19"/>
        <v>0</v>
      </c>
      <c r="H234" s="345"/>
      <c r="J234">
        <v>231</v>
      </c>
      <c r="L234" s="32">
        <f t="shared" si="20"/>
        <v>0</v>
      </c>
      <c r="M234" s="71">
        <f t="shared" si="21"/>
        <v>0</v>
      </c>
      <c r="N234" s="71">
        <f t="shared" si="22"/>
        <v>0</v>
      </c>
      <c r="O234" s="71">
        <f t="shared" si="23"/>
        <v>0</v>
      </c>
    </row>
    <row r="235" spans="1:15" ht="15.75" customHeight="1" hidden="1">
      <c r="A235" s="339"/>
      <c r="B235" s="340"/>
      <c r="C235" s="409"/>
      <c r="D235" s="341">
        <f t="shared" si="18"/>
      </c>
      <c r="E235" s="342"/>
      <c r="F235" s="343"/>
      <c r="G235" s="344">
        <f t="shared" si="19"/>
        <v>0</v>
      </c>
      <c r="H235" s="345"/>
      <c r="J235">
        <v>232</v>
      </c>
      <c r="L235" s="32">
        <f t="shared" si="20"/>
        <v>0</v>
      </c>
      <c r="M235" s="71">
        <f t="shared" si="21"/>
        <v>0</v>
      </c>
      <c r="N235" s="71">
        <f t="shared" si="22"/>
        <v>0</v>
      </c>
      <c r="O235" s="71">
        <f t="shared" si="23"/>
        <v>0</v>
      </c>
    </row>
    <row r="236" spans="1:15" ht="15.75" customHeight="1" hidden="1">
      <c r="A236" s="339"/>
      <c r="B236" s="340"/>
      <c r="C236" s="409"/>
      <c r="D236" s="341">
        <f t="shared" si="18"/>
      </c>
      <c r="E236" s="342"/>
      <c r="F236" s="343"/>
      <c r="G236" s="344">
        <f t="shared" si="19"/>
        <v>0</v>
      </c>
      <c r="H236" s="345"/>
      <c r="J236">
        <v>233</v>
      </c>
      <c r="L236" s="32">
        <f t="shared" si="20"/>
        <v>0</v>
      </c>
      <c r="M236" s="71">
        <f t="shared" si="21"/>
        <v>0</v>
      </c>
      <c r="N236" s="71">
        <f t="shared" si="22"/>
        <v>0</v>
      </c>
      <c r="O236" s="71">
        <f t="shared" si="23"/>
        <v>0</v>
      </c>
    </row>
    <row r="237" spans="1:15" ht="15.75" customHeight="1" hidden="1">
      <c r="A237" s="339"/>
      <c r="B237" s="340"/>
      <c r="C237" s="409"/>
      <c r="D237" s="341">
        <f t="shared" si="18"/>
      </c>
      <c r="E237" s="342"/>
      <c r="F237" s="343"/>
      <c r="G237" s="344">
        <f t="shared" si="19"/>
        <v>0</v>
      </c>
      <c r="H237" s="345"/>
      <c r="J237">
        <v>234</v>
      </c>
      <c r="L237" s="32">
        <f t="shared" si="20"/>
        <v>0</v>
      </c>
      <c r="M237" s="71">
        <f t="shared" si="21"/>
        <v>0</v>
      </c>
      <c r="N237" s="71">
        <f t="shared" si="22"/>
        <v>0</v>
      </c>
      <c r="O237" s="71">
        <f t="shared" si="23"/>
        <v>0</v>
      </c>
    </row>
    <row r="238" spans="1:15" ht="15.75" customHeight="1" hidden="1">
      <c r="A238" s="339"/>
      <c r="B238" s="340"/>
      <c r="C238" s="409"/>
      <c r="D238" s="341">
        <f t="shared" si="18"/>
      </c>
      <c r="E238" s="342"/>
      <c r="F238" s="343"/>
      <c r="G238" s="344">
        <f t="shared" si="19"/>
        <v>0</v>
      </c>
      <c r="H238" s="345"/>
      <c r="J238">
        <v>235</v>
      </c>
      <c r="L238" s="32">
        <f t="shared" si="20"/>
        <v>0</v>
      </c>
      <c r="M238" s="71">
        <f t="shared" si="21"/>
        <v>0</v>
      </c>
      <c r="N238" s="71">
        <f t="shared" si="22"/>
        <v>0</v>
      </c>
      <c r="O238" s="71">
        <f t="shared" si="23"/>
        <v>0</v>
      </c>
    </row>
    <row r="239" spans="1:15" ht="15.75" customHeight="1" hidden="1">
      <c r="A239" s="339"/>
      <c r="B239" s="340"/>
      <c r="C239" s="409"/>
      <c r="D239" s="341">
        <f t="shared" si="18"/>
      </c>
      <c r="E239" s="342"/>
      <c r="F239" s="343"/>
      <c r="G239" s="344">
        <f t="shared" si="19"/>
        <v>0</v>
      </c>
      <c r="H239" s="345"/>
      <c r="J239">
        <v>236</v>
      </c>
      <c r="L239" s="32">
        <f t="shared" si="20"/>
        <v>0</v>
      </c>
      <c r="M239" s="71">
        <f t="shared" si="21"/>
        <v>0</v>
      </c>
      <c r="N239" s="71">
        <f t="shared" si="22"/>
        <v>0</v>
      </c>
      <c r="O239" s="71">
        <f t="shared" si="23"/>
        <v>0</v>
      </c>
    </row>
    <row r="240" spans="1:15" ht="15.75" customHeight="1" hidden="1">
      <c r="A240" s="339"/>
      <c r="B240" s="340"/>
      <c r="C240" s="409"/>
      <c r="D240" s="341">
        <f t="shared" si="18"/>
      </c>
      <c r="E240" s="342"/>
      <c r="F240" s="343"/>
      <c r="G240" s="344">
        <f t="shared" si="19"/>
        <v>0</v>
      </c>
      <c r="H240" s="345"/>
      <c r="J240">
        <v>237</v>
      </c>
      <c r="L240" s="32">
        <f t="shared" si="20"/>
        <v>0</v>
      </c>
      <c r="M240" s="71">
        <f t="shared" si="21"/>
        <v>0</v>
      </c>
      <c r="N240" s="71">
        <f t="shared" si="22"/>
        <v>0</v>
      </c>
      <c r="O240" s="71">
        <f t="shared" si="23"/>
        <v>0</v>
      </c>
    </row>
    <row r="241" spans="1:15" ht="15.75" customHeight="1" hidden="1">
      <c r="A241" s="339"/>
      <c r="B241" s="340"/>
      <c r="C241" s="409"/>
      <c r="D241" s="341">
        <f t="shared" si="18"/>
      </c>
      <c r="E241" s="342"/>
      <c r="F241" s="343"/>
      <c r="G241" s="344">
        <f t="shared" si="19"/>
        <v>0</v>
      </c>
      <c r="H241" s="345"/>
      <c r="J241">
        <v>238</v>
      </c>
      <c r="L241" s="32">
        <f t="shared" si="20"/>
        <v>0</v>
      </c>
      <c r="M241" s="71">
        <f t="shared" si="21"/>
        <v>0</v>
      </c>
      <c r="N241" s="71">
        <f t="shared" si="22"/>
        <v>0</v>
      </c>
      <c r="O241" s="71">
        <f t="shared" si="23"/>
        <v>0</v>
      </c>
    </row>
    <row r="242" spans="1:15" ht="15.75" customHeight="1" hidden="1">
      <c r="A242" s="339"/>
      <c r="B242" s="340"/>
      <c r="C242" s="409"/>
      <c r="D242" s="341">
        <f t="shared" si="18"/>
      </c>
      <c r="E242" s="342"/>
      <c r="F242" s="343"/>
      <c r="G242" s="344">
        <f t="shared" si="19"/>
        <v>0</v>
      </c>
      <c r="H242" s="345"/>
      <c r="J242">
        <v>239</v>
      </c>
      <c r="L242" s="32">
        <f t="shared" si="20"/>
        <v>0</v>
      </c>
      <c r="M242" s="71">
        <f t="shared" si="21"/>
        <v>0</v>
      </c>
      <c r="N242" s="71">
        <f t="shared" si="22"/>
        <v>0</v>
      </c>
      <c r="O242" s="71">
        <f t="shared" si="23"/>
        <v>0</v>
      </c>
    </row>
    <row r="243" spans="1:15" ht="15.75" customHeight="1" hidden="1">
      <c r="A243" s="339"/>
      <c r="B243" s="340"/>
      <c r="C243" s="409"/>
      <c r="D243" s="341">
        <f t="shared" si="18"/>
      </c>
      <c r="E243" s="342"/>
      <c r="F243" s="343"/>
      <c r="G243" s="344">
        <f t="shared" si="19"/>
        <v>0</v>
      </c>
      <c r="H243" s="345"/>
      <c r="J243">
        <v>240</v>
      </c>
      <c r="L243" s="32">
        <f t="shared" si="20"/>
        <v>0</v>
      </c>
      <c r="M243" s="71">
        <f t="shared" si="21"/>
        <v>0</v>
      </c>
      <c r="N243" s="71">
        <f t="shared" si="22"/>
        <v>0</v>
      </c>
      <c r="O243" s="71">
        <f t="shared" si="23"/>
        <v>0</v>
      </c>
    </row>
    <row r="244" spans="1:15" ht="15.75" customHeight="1" hidden="1">
      <c r="A244" s="339"/>
      <c r="B244" s="340"/>
      <c r="C244" s="409"/>
      <c r="D244" s="341">
        <f t="shared" si="18"/>
      </c>
      <c r="E244" s="342"/>
      <c r="F244" s="343"/>
      <c r="G244" s="344">
        <f t="shared" si="19"/>
        <v>0</v>
      </c>
      <c r="H244" s="345"/>
      <c r="J244">
        <v>241</v>
      </c>
      <c r="L244" s="32">
        <f t="shared" si="20"/>
        <v>0</v>
      </c>
      <c r="M244" s="71">
        <f t="shared" si="21"/>
        <v>0</v>
      </c>
      <c r="N244" s="71">
        <f t="shared" si="22"/>
        <v>0</v>
      </c>
      <c r="O244" s="71">
        <f t="shared" si="23"/>
        <v>0</v>
      </c>
    </row>
    <row r="245" spans="1:15" ht="15.75" customHeight="1" hidden="1">
      <c r="A245" s="339"/>
      <c r="B245" s="340"/>
      <c r="C245" s="409"/>
      <c r="D245" s="341">
        <f t="shared" si="18"/>
      </c>
      <c r="E245" s="342"/>
      <c r="F245" s="343"/>
      <c r="G245" s="344">
        <f t="shared" si="19"/>
        <v>0</v>
      </c>
      <c r="H245" s="345"/>
      <c r="J245">
        <v>242</v>
      </c>
      <c r="L245" s="32">
        <f t="shared" si="20"/>
        <v>0</v>
      </c>
      <c r="M245" s="71">
        <f t="shared" si="21"/>
        <v>0</v>
      </c>
      <c r="N245" s="71">
        <f t="shared" si="22"/>
        <v>0</v>
      </c>
      <c r="O245" s="71">
        <f t="shared" si="23"/>
        <v>0</v>
      </c>
    </row>
    <row r="246" spans="1:15" ht="15.75" customHeight="1" hidden="1">
      <c r="A246" s="339"/>
      <c r="B246" s="340"/>
      <c r="C246" s="409"/>
      <c r="D246" s="341">
        <f t="shared" si="18"/>
      </c>
      <c r="E246" s="342"/>
      <c r="F246" s="343"/>
      <c r="G246" s="344">
        <f t="shared" si="19"/>
        <v>0</v>
      </c>
      <c r="H246" s="345"/>
      <c r="J246">
        <v>243</v>
      </c>
      <c r="L246" s="32">
        <f t="shared" si="20"/>
        <v>0</v>
      </c>
      <c r="M246" s="71">
        <f t="shared" si="21"/>
        <v>0</v>
      </c>
      <c r="N246" s="71">
        <f t="shared" si="22"/>
        <v>0</v>
      </c>
      <c r="O246" s="71">
        <f t="shared" si="23"/>
        <v>0</v>
      </c>
    </row>
    <row r="247" spans="1:15" ht="15.75" customHeight="1" hidden="1">
      <c r="A247" s="339"/>
      <c r="B247" s="340"/>
      <c r="C247" s="409"/>
      <c r="D247" s="341">
        <f t="shared" si="18"/>
      </c>
      <c r="E247" s="342"/>
      <c r="F247" s="343"/>
      <c r="G247" s="344">
        <f t="shared" si="19"/>
        <v>0</v>
      </c>
      <c r="H247" s="345"/>
      <c r="J247">
        <v>244</v>
      </c>
      <c r="L247" s="32">
        <f t="shared" si="20"/>
        <v>0</v>
      </c>
      <c r="M247" s="71">
        <f t="shared" si="21"/>
        <v>0</v>
      </c>
      <c r="N247" s="71">
        <f t="shared" si="22"/>
        <v>0</v>
      </c>
      <c r="O247" s="71">
        <f t="shared" si="23"/>
        <v>0</v>
      </c>
    </row>
    <row r="248" spans="1:15" ht="15.75" customHeight="1" hidden="1">
      <c r="A248" s="339"/>
      <c r="B248" s="340"/>
      <c r="C248" s="409"/>
      <c r="D248" s="341">
        <f t="shared" si="18"/>
      </c>
      <c r="E248" s="342"/>
      <c r="F248" s="343"/>
      <c r="G248" s="344">
        <f t="shared" si="19"/>
        <v>0</v>
      </c>
      <c r="H248" s="345"/>
      <c r="J248">
        <v>245</v>
      </c>
      <c r="L248" s="32">
        <f t="shared" si="20"/>
        <v>0</v>
      </c>
      <c r="M248" s="71">
        <f t="shared" si="21"/>
        <v>0</v>
      </c>
      <c r="N248" s="71">
        <f t="shared" si="22"/>
        <v>0</v>
      </c>
      <c r="O248" s="71">
        <f t="shared" si="23"/>
        <v>0</v>
      </c>
    </row>
    <row r="249" spans="1:15" ht="15.75" customHeight="1" hidden="1">
      <c r="A249" s="339"/>
      <c r="B249" s="340"/>
      <c r="C249" s="409"/>
      <c r="D249" s="341">
        <f t="shared" si="18"/>
      </c>
      <c r="E249" s="342"/>
      <c r="F249" s="343"/>
      <c r="G249" s="344">
        <f t="shared" si="19"/>
        <v>0</v>
      </c>
      <c r="H249" s="345"/>
      <c r="J249">
        <v>246</v>
      </c>
      <c r="L249" s="32">
        <f t="shared" si="20"/>
        <v>0</v>
      </c>
      <c r="M249" s="71">
        <f t="shared" si="21"/>
        <v>0</v>
      </c>
      <c r="N249" s="71">
        <f t="shared" si="22"/>
        <v>0</v>
      </c>
      <c r="O249" s="71">
        <f t="shared" si="23"/>
        <v>0</v>
      </c>
    </row>
    <row r="250" spans="1:15" ht="15.75" customHeight="1" hidden="1">
      <c r="A250" s="339"/>
      <c r="B250" s="340"/>
      <c r="C250" s="409"/>
      <c r="D250" s="341">
        <f t="shared" si="18"/>
      </c>
      <c r="E250" s="342"/>
      <c r="F250" s="343"/>
      <c r="G250" s="344">
        <f t="shared" si="19"/>
        <v>0</v>
      </c>
      <c r="H250" s="345"/>
      <c r="J250">
        <v>247</v>
      </c>
      <c r="L250" s="32">
        <f t="shared" si="20"/>
        <v>0</v>
      </c>
      <c r="M250" s="71">
        <f t="shared" si="21"/>
        <v>0</v>
      </c>
      <c r="N250" s="71">
        <f t="shared" si="22"/>
        <v>0</v>
      </c>
      <c r="O250" s="71">
        <f t="shared" si="23"/>
        <v>0</v>
      </c>
    </row>
    <row r="251" spans="1:15" ht="15.75" customHeight="1" hidden="1">
      <c r="A251" s="339"/>
      <c r="B251" s="340"/>
      <c r="C251" s="409"/>
      <c r="D251" s="341">
        <f t="shared" si="18"/>
      </c>
      <c r="E251" s="342"/>
      <c r="F251" s="343"/>
      <c r="G251" s="344">
        <f t="shared" si="19"/>
        <v>0</v>
      </c>
      <c r="H251" s="345"/>
      <c r="J251">
        <v>248</v>
      </c>
      <c r="L251" s="32">
        <f t="shared" si="20"/>
        <v>0</v>
      </c>
      <c r="M251" s="71">
        <f t="shared" si="21"/>
        <v>0</v>
      </c>
      <c r="N251" s="71">
        <f t="shared" si="22"/>
        <v>0</v>
      </c>
      <c r="O251" s="71">
        <f t="shared" si="23"/>
        <v>0</v>
      </c>
    </row>
    <row r="252" spans="1:15" ht="15.75" customHeight="1" hidden="1">
      <c r="A252" s="339"/>
      <c r="B252" s="340"/>
      <c r="C252" s="409"/>
      <c r="D252" s="341">
        <f t="shared" si="18"/>
      </c>
      <c r="E252" s="342"/>
      <c r="F252" s="343"/>
      <c r="G252" s="344">
        <f t="shared" si="19"/>
        <v>0</v>
      </c>
      <c r="H252" s="345"/>
      <c r="J252">
        <v>249</v>
      </c>
      <c r="L252" s="32">
        <f t="shared" si="20"/>
        <v>0</v>
      </c>
      <c r="M252" s="71">
        <f t="shared" si="21"/>
        <v>0</v>
      </c>
      <c r="N252" s="71">
        <f t="shared" si="22"/>
        <v>0</v>
      </c>
      <c r="O252" s="71">
        <f t="shared" si="23"/>
        <v>0</v>
      </c>
    </row>
    <row r="253" spans="1:15" ht="15.75" customHeight="1" hidden="1">
      <c r="A253" s="339"/>
      <c r="B253" s="340"/>
      <c r="C253" s="409"/>
      <c r="D253" s="341">
        <f t="shared" si="18"/>
      </c>
      <c r="E253" s="342"/>
      <c r="F253" s="343"/>
      <c r="G253" s="344">
        <f t="shared" si="19"/>
        <v>0</v>
      </c>
      <c r="H253" s="345"/>
      <c r="J253">
        <v>250</v>
      </c>
      <c r="L253" s="32">
        <f t="shared" si="20"/>
        <v>0</v>
      </c>
      <c r="M253" s="71">
        <f t="shared" si="21"/>
        <v>0</v>
      </c>
      <c r="N253" s="71">
        <f t="shared" si="22"/>
        <v>0</v>
      </c>
      <c r="O253" s="71">
        <f t="shared" si="23"/>
        <v>0</v>
      </c>
    </row>
    <row r="254" spans="1:15" ht="15.75" customHeight="1" hidden="1">
      <c r="A254" s="339"/>
      <c r="B254" s="340"/>
      <c r="C254" s="409"/>
      <c r="D254" s="341">
        <f t="shared" si="18"/>
      </c>
      <c r="E254" s="342"/>
      <c r="F254" s="343"/>
      <c r="G254" s="344">
        <f t="shared" si="19"/>
        <v>0</v>
      </c>
      <c r="H254" s="345"/>
      <c r="J254">
        <v>251</v>
      </c>
      <c r="L254" s="32">
        <f t="shared" si="20"/>
        <v>0</v>
      </c>
      <c r="M254" s="71">
        <f t="shared" si="21"/>
        <v>0</v>
      </c>
      <c r="N254" s="71">
        <f t="shared" si="22"/>
        <v>0</v>
      </c>
      <c r="O254" s="71">
        <f t="shared" si="23"/>
        <v>0</v>
      </c>
    </row>
    <row r="255" spans="1:15" ht="15.75" customHeight="1" hidden="1">
      <c r="A255" s="339"/>
      <c r="B255" s="340"/>
      <c r="C255" s="409"/>
      <c r="D255" s="341">
        <f t="shared" si="18"/>
      </c>
      <c r="E255" s="342"/>
      <c r="F255" s="343"/>
      <c r="G255" s="344">
        <f t="shared" si="19"/>
        <v>0</v>
      </c>
      <c r="H255" s="345"/>
      <c r="J255">
        <v>252</v>
      </c>
      <c r="L255" s="32">
        <f t="shared" si="20"/>
        <v>0</v>
      </c>
      <c r="M255" s="71">
        <f t="shared" si="21"/>
        <v>0</v>
      </c>
      <c r="N255" s="71">
        <f t="shared" si="22"/>
        <v>0</v>
      </c>
      <c r="O255" s="71">
        <f t="shared" si="23"/>
        <v>0</v>
      </c>
    </row>
    <row r="256" spans="1:15" ht="15.75" customHeight="1" hidden="1">
      <c r="A256" s="339"/>
      <c r="B256" s="340"/>
      <c r="C256" s="409"/>
      <c r="D256" s="341">
        <f t="shared" si="18"/>
      </c>
      <c r="E256" s="342"/>
      <c r="F256" s="343"/>
      <c r="G256" s="344">
        <f t="shared" si="19"/>
        <v>0</v>
      </c>
      <c r="H256" s="345"/>
      <c r="J256">
        <v>253</v>
      </c>
      <c r="L256" s="32">
        <f t="shared" si="20"/>
        <v>0</v>
      </c>
      <c r="M256" s="71">
        <f t="shared" si="21"/>
        <v>0</v>
      </c>
      <c r="N256" s="71">
        <f t="shared" si="22"/>
        <v>0</v>
      </c>
      <c r="O256" s="71">
        <f t="shared" si="23"/>
        <v>0</v>
      </c>
    </row>
    <row r="257" spans="1:15" ht="15.75" customHeight="1" hidden="1">
      <c r="A257" s="339"/>
      <c r="B257" s="340"/>
      <c r="C257" s="409"/>
      <c r="D257" s="341">
        <f t="shared" si="18"/>
      </c>
      <c r="E257" s="342"/>
      <c r="F257" s="343"/>
      <c r="G257" s="344">
        <f t="shared" si="19"/>
        <v>0</v>
      </c>
      <c r="H257" s="345"/>
      <c r="J257">
        <v>254</v>
      </c>
      <c r="L257" s="32">
        <f t="shared" si="20"/>
        <v>0</v>
      </c>
      <c r="M257" s="71">
        <f t="shared" si="21"/>
        <v>0</v>
      </c>
      <c r="N257" s="71">
        <f t="shared" si="22"/>
        <v>0</v>
      </c>
      <c r="O257" s="71">
        <f t="shared" si="23"/>
        <v>0</v>
      </c>
    </row>
    <row r="258" spans="1:15" ht="15.75" customHeight="1" hidden="1">
      <c r="A258" s="339"/>
      <c r="B258" s="340"/>
      <c r="C258" s="409"/>
      <c r="D258" s="341">
        <f t="shared" si="18"/>
      </c>
      <c r="E258" s="342"/>
      <c r="F258" s="343"/>
      <c r="G258" s="344">
        <f t="shared" si="19"/>
        <v>0</v>
      </c>
      <c r="H258" s="345"/>
      <c r="J258">
        <v>255</v>
      </c>
      <c r="L258" s="32">
        <f t="shared" si="20"/>
        <v>0</v>
      </c>
      <c r="M258" s="71">
        <f t="shared" si="21"/>
        <v>0</v>
      </c>
      <c r="N258" s="71">
        <f t="shared" si="22"/>
        <v>0</v>
      </c>
      <c r="O258" s="71">
        <f t="shared" si="23"/>
        <v>0</v>
      </c>
    </row>
    <row r="259" spans="1:15" ht="15.75" customHeight="1" hidden="1">
      <c r="A259" s="339"/>
      <c r="B259" s="340"/>
      <c r="C259" s="409"/>
      <c r="D259" s="341">
        <f t="shared" si="18"/>
      </c>
      <c r="E259" s="342"/>
      <c r="F259" s="343"/>
      <c r="G259" s="344">
        <f t="shared" si="19"/>
        <v>0</v>
      </c>
      <c r="H259" s="345"/>
      <c r="J259">
        <v>256</v>
      </c>
      <c r="L259" s="32">
        <f t="shared" si="20"/>
        <v>0</v>
      </c>
      <c r="M259" s="71">
        <f t="shared" si="21"/>
        <v>0</v>
      </c>
      <c r="N259" s="71">
        <f t="shared" si="22"/>
        <v>0</v>
      </c>
      <c r="O259" s="71">
        <f t="shared" si="23"/>
        <v>0</v>
      </c>
    </row>
    <row r="260" spans="1:15" ht="15.75" customHeight="1" hidden="1">
      <c r="A260" s="339"/>
      <c r="B260" s="340"/>
      <c r="C260" s="409"/>
      <c r="D260" s="341">
        <f aca="true" t="shared" si="24" ref="D260:D323">IF(C260="","",VLOOKUP(C260,$S$342:$W$368,2))</f>
      </c>
      <c r="E260" s="342"/>
      <c r="F260" s="343"/>
      <c r="G260" s="344">
        <f t="shared" si="19"/>
        <v>0</v>
      </c>
      <c r="H260" s="345"/>
      <c r="J260">
        <v>257</v>
      </c>
      <c r="L260" s="32">
        <f t="shared" si="20"/>
        <v>0</v>
      </c>
      <c r="M260" s="71">
        <f t="shared" si="21"/>
        <v>0</v>
      </c>
      <c r="N260" s="71">
        <f t="shared" si="22"/>
        <v>0</v>
      </c>
      <c r="O260" s="71">
        <f t="shared" si="23"/>
        <v>0</v>
      </c>
    </row>
    <row r="261" spans="1:15" ht="15.75" customHeight="1" hidden="1">
      <c r="A261" s="339"/>
      <c r="B261" s="340"/>
      <c r="C261" s="409"/>
      <c r="D261" s="341">
        <f t="shared" si="24"/>
      </c>
      <c r="E261" s="342"/>
      <c r="F261" s="343"/>
      <c r="G261" s="344">
        <f aca="true" t="shared" si="25" ref="G261:G324">G260+E261-F261</f>
        <v>0</v>
      </c>
      <c r="H261" s="345"/>
      <c r="J261">
        <v>258</v>
      </c>
      <c r="L261" s="32">
        <f t="shared" si="20"/>
        <v>0</v>
      </c>
      <c r="M261" s="71">
        <f t="shared" si="21"/>
        <v>0</v>
      </c>
      <c r="N261" s="71">
        <f t="shared" si="22"/>
        <v>0</v>
      </c>
      <c r="O261" s="71">
        <f t="shared" si="23"/>
        <v>0</v>
      </c>
    </row>
    <row r="262" spans="1:15" ht="15.75" customHeight="1" hidden="1">
      <c r="A262" s="339"/>
      <c r="B262" s="340"/>
      <c r="C262" s="409"/>
      <c r="D262" s="341">
        <f t="shared" si="24"/>
      </c>
      <c r="E262" s="342"/>
      <c r="F262" s="343"/>
      <c r="G262" s="344">
        <f t="shared" si="25"/>
        <v>0</v>
      </c>
      <c r="H262" s="345"/>
      <c r="J262">
        <v>259</v>
      </c>
      <c r="L262" s="32">
        <f t="shared" si="20"/>
        <v>0</v>
      </c>
      <c r="M262" s="71">
        <f t="shared" si="21"/>
        <v>0</v>
      </c>
      <c r="N262" s="71">
        <f t="shared" si="22"/>
        <v>0</v>
      </c>
      <c r="O262" s="71">
        <f t="shared" si="23"/>
        <v>0</v>
      </c>
    </row>
    <row r="263" spans="1:15" ht="15.75" customHeight="1" hidden="1">
      <c r="A263" s="339"/>
      <c r="B263" s="340"/>
      <c r="C263" s="409"/>
      <c r="D263" s="341">
        <f t="shared" si="24"/>
      </c>
      <c r="E263" s="342"/>
      <c r="F263" s="343"/>
      <c r="G263" s="344">
        <f t="shared" si="25"/>
        <v>0</v>
      </c>
      <c r="H263" s="345"/>
      <c r="J263">
        <v>260</v>
      </c>
      <c r="L263" s="32">
        <f aca="true" t="shared" si="26" ref="L263:L326">C263</f>
        <v>0</v>
      </c>
      <c r="M263" s="71">
        <f aca="true" t="shared" si="27" ref="M263:M326">E263</f>
        <v>0</v>
      </c>
      <c r="N263" s="71">
        <f aca="true" t="shared" si="28" ref="N263:N326">L263</f>
        <v>0</v>
      </c>
      <c r="O263" s="71">
        <f aca="true" t="shared" si="29" ref="O263:O326">F263</f>
        <v>0</v>
      </c>
    </row>
    <row r="264" spans="1:15" ht="15.75" customHeight="1" hidden="1">
      <c r="A264" s="339"/>
      <c r="B264" s="340"/>
      <c r="C264" s="409"/>
      <c r="D264" s="341">
        <f t="shared" si="24"/>
      </c>
      <c r="E264" s="342"/>
      <c r="F264" s="343"/>
      <c r="G264" s="344">
        <f t="shared" si="25"/>
        <v>0</v>
      </c>
      <c r="H264" s="345"/>
      <c r="J264">
        <v>261</v>
      </c>
      <c r="L264" s="32">
        <f t="shared" si="26"/>
        <v>0</v>
      </c>
      <c r="M264" s="71">
        <f t="shared" si="27"/>
        <v>0</v>
      </c>
      <c r="N264" s="71">
        <f t="shared" si="28"/>
        <v>0</v>
      </c>
      <c r="O264" s="71">
        <f t="shared" si="29"/>
        <v>0</v>
      </c>
    </row>
    <row r="265" spans="1:15" ht="15.75" customHeight="1" hidden="1">
      <c r="A265" s="339"/>
      <c r="B265" s="340"/>
      <c r="C265" s="409"/>
      <c r="D265" s="341">
        <f t="shared" si="24"/>
      </c>
      <c r="E265" s="342"/>
      <c r="F265" s="343"/>
      <c r="G265" s="344">
        <f t="shared" si="25"/>
        <v>0</v>
      </c>
      <c r="H265" s="345"/>
      <c r="J265">
        <v>262</v>
      </c>
      <c r="L265" s="32">
        <f t="shared" si="26"/>
        <v>0</v>
      </c>
      <c r="M265" s="71">
        <f t="shared" si="27"/>
        <v>0</v>
      </c>
      <c r="N265" s="71">
        <f t="shared" si="28"/>
        <v>0</v>
      </c>
      <c r="O265" s="71">
        <f t="shared" si="29"/>
        <v>0</v>
      </c>
    </row>
    <row r="266" spans="1:15" ht="15.75" customHeight="1" hidden="1">
      <c r="A266" s="339"/>
      <c r="B266" s="340"/>
      <c r="C266" s="409"/>
      <c r="D266" s="341">
        <f t="shared" si="24"/>
      </c>
      <c r="E266" s="342"/>
      <c r="F266" s="343"/>
      <c r="G266" s="344">
        <f t="shared" si="25"/>
        <v>0</v>
      </c>
      <c r="H266" s="345"/>
      <c r="J266">
        <v>263</v>
      </c>
      <c r="L266" s="32">
        <f t="shared" si="26"/>
        <v>0</v>
      </c>
      <c r="M266" s="71">
        <f t="shared" si="27"/>
        <v>0</v>
      </c>
      <c r="N266" s="71">
        <f t="shared" si="28"/>
        <v>0</v>
      </c>
      <c r="O266" s="71">
        <f t="shared" si="29"/>
        <v>0</v>
      </c>
    </row>
    <row r="267" spans="1:15" ht="15.75" customHeight="1" hidden="1">
      <c r="A267" s="339"/>
      <c r="B267" s="340"/>
      <c r="C267" s="409"/>
      <c r="D267" s="341">
        <f t="shared" si="24"/>
      </c>
      <c r="E267" s="342"/>
      <c r="F267" s="343"/>
      <c r="G267" s="344">
        <f t="shared" si="25"/>
        <v>0</v>
      </c>
      <c r="H267" s="345"/>
      <c r="J267">
        <v>264</v>
      </c>
      <c r="L267" s="32">
        <f t="shared" si="26"/>
        <v>0</v>
      </c>
      <c r="M267" s="71">
        <f t="shared" si="27"/>
        <v>0</v>
      </c>
      <c r="N267" s="71">
        <f t="shared" si="28"/>
        <v>0</v>
      </c>
      <c r="O267" s="71">
        <f t="shared" si="29"/>
        <v>0</v>
      </c>
    </row>
    <row r="268" spans="1:15" ht="15.75" customHeight="1" hidden="1">
      <c r="A268" s="339"/>
      <c r="B268" s="340"/>
      <c r="C268" s="409"/>
      <c r="D268" s="341">
        <f t="shared" si="24"/>
      </c>
      <c r="E268" s="342"/>
      <c r="F268" s="343"/>
      <c r="G268" s="344">
        <f t="shared" si="25"/>
        <v>0</v>
      </c>
      <c r="H268" s="345"/>
      <c r="J268">
        <v>265</v>
      </c>
      <c r="L268" s="32">
        <f t="shared" si="26"/>
        <v>0</v>
      </c>
      <c r="M268" s="71">
        <f t="shared" si="27"/>
        <v>0</v>
      </c>
      <c r="N268" s="71">
        <f t="shared" si="28"/>
        <v>0</v>
      </c>
      <c r="O268" s="71">
        <f t="shared" si="29"/>
        <v>0</v>
      </c>
    </row>
    <row r="269" spans="1:15" ht="15.75" customHeight="1" hidden="1">
      <c r="A269" s="339"/>
      <c r="B269" s="340"/>
      <c r="C269" s="409"/>
      <c r="D269" s="341">
        <f t="shared" si="24"/>
      </c>
      <c r="E269" s="342"/>
      <c r="F269" s="343"/>
      <c r="G269" s="344">
        <f t="shared" si="25"/>
        <v>0</v>
      </c>
      <c r="H269" s="345"/>
      <c r="J269">
        <v>266</v>
      </c>
      <c r="L269" s="32">
        <f t="shared" si="26"/>
        <v>0</v>
      </c>
      <c r="M269" s="71">
        <f t="shared" si="27"/>
        <v>0</v>
      </c>
      <c r="N269" s="71">
        <f t="shared" si="28"/>
        <v>0</v>
      </c>
      <c r="O269" s="71">
        <f t="shared" si="29"/>
        <v>0</v>
      </c>
    </row>
    <row r="270" spans="1:15" ht="15.75" customHeight="1" hidden="1">
      <c r="A270" s="339"/>
      <c r="B270" s="340"/>
      <c r="C270" s="409"/>
      <c r="D270" s="341">
        <f t="shared" si="24"/>
      </c>
      <c r="E270" s="342"/>
      <c r="F270" s="343"/>
      <c r="G270" s="344">
        <f t="shared" si="25"/>
        <v>0</v>
      </c>
      <c r="H270" s="345"/>
      <c r="J270">
        <v>267</v>
      </c>
      <c r="L270" s="32">
        <f t="shared" si="26"/>
        <v>0</v>
      </c>
      <c r="M270" s="71">
        <f t="shared" si="27"/>
        <v>0</v>
      </c>
      <c r="N270" s="71">
        <f t="shared" si="28"/>
        <v>0</v>
      </c>
      <c r="O270" s="71">
        <f t="shared" si="29"/>
        <v>0</v>
      </c>
    </row>
    <row r="271" spans="1:15" ht="15.75" customHeight="1" hidden="1">
      <c r="A271" s="339"/>
      <c r="B271" s="340"/>
      <c r="C271" s="409"/>
      <c r="D271" s="341">
        <f t="shared" si="24"/>
      </c>
      <c r="E271" s="342"/>
      <c r="F271" s="343"/>
      <c r="G271" s="344">
        <f t="shared" si="25"/>
        <v>0</v>
      </c>
      <c r="H271" s="345"/>
      <c r="J271">
        <v>268</v>
      </c>
      <c r="L271" s="32">
        <f t="shared" si="26"/>
        <v>0</v>
      </c>
      <c r="M271" s="71">
        <f t="shared" si="27"/>
        <v>0</v>
      </c>
      <c r="N271" s="71">
        <f t="shared" si="28"/>
        <v>0</v>
      </c>
      <c r="O271" s="71">
        <f t="shared" si="29"/>
        <v>0</v>
      </c>
    </row>
    <row r="272" spans="1:15" ht="15.75" customHeight="1" hidden="1">
      <c r="A272" s="339"/>
      <c r="B272" s="340"/>
      <c r="C272" s="409"/>
      <c r="D272" s="341">
        <f t="shared" si="24"/>
      </c>
      <c r="E272" s="342"/>
      <c r="F272" s="343"/>
      <c r="G272" s="344">
        <f t="shared" si="25"/>
        <v>0</v>
      </c>
      <c r="H272" s="345"/>
      <c r="J272">
        <v>269</v>
      </c>
      <c r="L272" s="32">
        <f t="shared" si="26"/>
        <v>0</v>
      </c>
      <c r="M272" s="71">
        <f t="shared" si="27"/>
        <v>0</v>
      </c>
      <c r="N272" s="71">
        <f t="shared" si="28"/>
        <v>0</v>
      </c>
      <c r="O272" s="71">
        <f t="shared" si="29"/>
        <v>0</v>
      </c>
    </row>
    <row r="273" spans="1:15" ht="15.75" customHeight="1" hidden="1">
      <c r="A273" s="339"/>
      <c r="B273" s="340"/>
      <c r="C273" s="409"/>
      <c r="D273" s="341">
        <f t="shared" si="24"/>
      </c>
      <c r="E273" s="342"/>
      <c r="F273" s="343"/>
      <c r="G273" s="344">
        <f t="shared" si="25"/>
        <v>0</v>
      </c>
      <c r="H273" s="345"/>
      <c r="J273">
        <v>270</v>
      </c>
      <c r="L273" s="32">
        <f t="shared" si="26"/>
        <v>0</v>
      </c>
      <c r="M273" s="71">
        <f t="shared" si="27"/>
        <v>0</v>
      </c>
      <c r="N273" s="71">
        <f t="shared" si="28"/>
        <v>0</v>
      </c>
      <c r="O273" s="71">
        <f t="shared" si="29"/>
        <v>0</v>
      </c>
    </row>
    <row r="274" spans="1:15" ht="15.75" customHeight="1" hidden="1">
      <c r="A274" s="339"/>
      <c r="B274" s="340"/>
      <c r="C274" s="409"/>
      <c r="D274" s="341">
        <f t="shared" si="24"/>
      </c>
      <c r="E274" s="342"/>
      <c r="F274" s="343"/>
      <c r="G274" s="344">
        <f t="shared" si="25"/>
        <v>0</v>
      </c>
      <c r="H274" s="345"/>
      <c r="J274">
        <v>271</v>
      </c>
      <c r="L274" s="32">
        <f t="shared" si="26"/>
        <v>0</v>
      </c>
      <c r="M274" s="71">
        <f t="shared" si="27"/>
        <v>0</v>
      </c>
      <c r="N274" s="71">
        <f t="shared" si="28"/>
        <v>0</v>
      </c>
      <c r="O274" s="71">
        <f t="shared" si="29"/>
        <v>0</v>
      </c>
    </row>
    <row r="275" spans="1:15" ht="15.75" customHeight="1" hidden="1">
      <c r="A275" s="339"/>
      <c r="B275" s="340"/>
      <c r="C275" s="409"/>
      <c r="D275" s="341">
        <f t="shared" si="24"/>
      </c>
      <c r="E275" s="342"/>
      <c r="F275" s="343"/>
      <c r="G275" s="344">
        <f t="shared" si="25"/>
        <v>0</v>
      </c>
      <c r="H275" s="345"/>
      <c r="J275">
        <v>272</v>
      </c>
      <c r="L275" s="32">
        <f t="shared" si="26"/>
        <v>0</v>
      </c>
      <c r="M275" s="71">
        <f t="shared" si="27"/>
        <v>0</v>
      </c>
      <c r="N275" s="71">
        <f t="shared" si="28"/>
        <v>0</v>
      </c>
      <c r="O275" s="71">
        <f t="shared" si="29"/>
        <v>0</v>
      </c>
    </row>
    <row r="276" spans="1:15" ht="15.75" customHeight="1" hidden="1">
      <c r="A276" s="339"/>
      <c r="B276" s="340"/>
      <c r="C276" s="409"/>
      <c r="D276" s="341">
        <f t="shared" si="24"/>
      </c>
      <c r="E276" s="342"/>
      <c r="F276" s="343"/>
      <c r="G276" s="344">
        <f t="shared" si="25"/>
        <v>0</v>
      </c>
      <c r="H276" s="345"/>
      <c r="J276">
        <v>273</v>
      </c>
      <c r="L276" s="32">
        <f t="shared" si="26"/>
        <v>0</v>
      </c>
      <c r="M276" s="71">
        <f t="shared" si="27"/>
        <v>0</v>
      </c>
      <c r="N276" s="71">
        <f t="shared" si="28"/>
        <v>0</v>
      </c>
      <c r="O276" s="71">
        <f t="shared" si="29"/>
        <v>0</v>
      </c>
    </row>
    <row r="277" spans="1:15" ht="15.75" customHeight="1" hidden="1">
      <c r="A277" s="339"/>
      <c r="B277" s="340"/>
      <c r="C277" s="409"/>
      <c r="D277" s="341">
        <f t="shared" si="24"/>
      </c>
      <c r="E277" s="342"/>
      <c r="F277" s="343"/>
      <c r="G277" s="344">
        <f t="shared" si="25"/>
        <v>0</v>
      </c>
      <c r="H277" s="345"/>
      <c r="J277">
        <v>274</v>
      </c>
      <c r="L277" s="32">
        <f t="shared" si="26"/>
        <v>0</v>
      </c>
      <c r="M277" s="71">
        <f t="shared" si="27"/>
        <v>0</v>
      </c>
      <c r="N277" s="71">
        <f t="shared" si="28"/>
        <v>0</v>
      </c>
      <c r="O277" s="71">
        <f t="shared" si="29"/>
        <v>0</v>
      </c>
    </row>
    <row r="278" spans="1:15" ht="15.75" customHeight="1" hidden="1">
      <c r="A278" s="339"/>
      <c r="B278" s="340"/>
      <c r="C278" s="409"/>
      <c r="D278" s="341">
        <f t="shared" si="24"/>
      </c>
      <c r="E278" s="342"/>
      <c r="F278" s="343"/>
      <c r="G278" s="344">
        <f t="shared" si="25"/>
        <v>0</v>
      </c>
      <c r="H278" s="345"/>
      <c r="J278">
        <v>275</v>
      </c>
      <c r="L278" s="32">
        <f t="shared" si="26"/>
        <v>0</v>
      </c>
      <c r="M278" s="71">
        <f t="shared" si="27"/>
        <v>0</v>
      </c>
      <c r="N278" s="71">
        <f t="shared" si="28"/>
        <v>0</v>
      </c>
      <c r="O278" s="71">
        <f t="shared" si="29"/>
        <v>0</v>
      </c>
    </row>
    <row r="279" spans="1:15" ht="15.75" customHeight="1" hidden="1">
      <c r="A279" s="339"/>
      <c r="B279" s="340"/>
      <c r="C279" s="409"/>
      <c r="D279" s="341">
        <f t="shared" si="24"/>
      </c>
      <c r="E279" s="342"/>
      <c r="F279" s="343"/>
      <c r="G279" s="344">
        <f t="shared" si="25"/>
        <v>0</v>
      </c>
      <c r="H279" s="345"/>
      <c r="J279">
        <v>276</v>
      </c>
      <c r="L279" s="32">
        <f t="shared" si="26"/>
        <v>0</v>
      </c>
      <c r="M279" s="71">
        <f t="shared" si="27"/>
        <v>0</v>
      </c>
      <c r="N279" s="71">
        <f t="shared" si="28"/>
        <v>0</v>
      </c>
      <c r="O279" s="71">
        <f t="shared" si="29"/>
        <v>0</v>
      </c>
    </row>
    <row r="280" spans="1:15" ht="15.75" customHeight="1" hidden="1">
      <c r="A280" s="339"/>
      <c r="B280" s="340"/>
      <c r="C280" s="409"/>
      <c r="D280" s="341">
        <f t="shared" si="24"/>
      </c>
      <c r="E280" s="342"/>
      <c r="F280" s="343"/>
      <c r="G280" s="344">
        <f t="shared" si="25"/>
        <v>0</v>
      </c>
      <c r="H280" s="345"/>
      <c r="J280">
        <v>277</v>
      </c>
      <c r="L280" s="32">
        <f t="shared" si="26"/>
        <v>0</v>
      </c>
      <c r="M280" s="71">
        <f t="shared" si="27"/>
        <v>0</v>
      </c>
      <c r="N280" s="71">
        <f t="shared" si="28"/>
        <v>0</v>
      </c>
      <c r="O280" s="71">
        <f t="shared" si="29"/>
        <v>0</v>
      </c>
    </row>
    <row r="281" spans="1:15" ht="15.75" customHeight="1" hidden="1">
      <c r="A281" s="339"/>
      <c r="B281" s="340"/>
      <c r="C281" s="409"/>
      <c r="D281" s="341">
        <f t="shared" si="24"/>
      </c>
      <c r="E281" s="342"/>
      <c r="F281" s="343"/>
      <c r="G281" s="344">
        <f t="shared" si="25"/>
        <v>0</v>
      </c>
      <c r="H281" s="345"/>
      <c r="J281">
        <v>278</v>
      </c>
      <c r="L281" s="32">
        <f t="shared" si="26"/>
        <v>0</v>
      </c>
      <c r="M281" s="71">
        <f t="shared" si="27"/>
        <v>0</v>
      </c>
      <c r="N281" s="71">
        <f t="shared" si="28"/>
        <v>0</v>
      </c>
      <c r="O281" s="71">
        <f t="shared" si="29"/>
        <v>0</v>
      </c>
    </row>
    <row r="282" spans="1:15" ht="15.75" customHeight="1" hidden="1">
      <c r="A282" s="339"/>
      <c r="B282" s="340"/>
      <c r="C282" s="409"/>
      <c r="D282" s="341">
        <f t="shared" si="24"/>
      </c>
      <c r="E282" s="342"/>
      <c r="F282" s="343"/>
      <c r="G282" s="344">
        <f t="shared" si="25"/>
        <v>0</v>
      </c>
      <c r="H282" s="345"/>
      <c r="J282">
        <v>279</v>
      </c>
      <c r="L282" s="32">
        <f t="shared" si="26"/>
        <v>0</v>
      </c>
      <c r="M282" s="71">
        <f t="shared" si="27"/>
        <v>0</v>
      </c>
      <c r="N282" s="71">
        <f t="shared" si="28"/>
        <v>0</v>
      </c>
      <c r="O282" s="71">
        <f t="shared" si="29"/>
        <v>0</v>
      </c>
    </row>
    <row r="283" spans="1:15" ht="15.75" customHeight="1" hidden="1">
      <c r="A283" s="339"/>
      <c r="B283" s="340"/>
      <c r="C283" s="409"/>
      <c r="D283" s="341">
        <f t="shared" si="24"/>
      </c>
      <c r="E283" s="342"/>
      <c r="F283" s="343"/>
      <c r="G283" s="344">
        <f t="shared" si="25"/>
        <v>0</v>
      </c>
      <c r="H283" s="345"/>
      <c r="J283">
        <v>280</v>
      </c>
      <c r="L283" s="32">
        <f t="shared" si="26"/>
        <v>0</v>
      </c>
      <c r="M283" s="71">
        <f t="shared" si="27"/>
        <v>0</v>
      </c>
      <c r="N283" s="71">
        <f t="shared" si="28"/>
        <v>0</v>
      </c>
      <c r="O283" s="71">
        <f t="shared" si="29"/>
        <v>0</v>
      </c>
    </row>
    <row r="284" spans="1:15" ht="15.75" customHeight="1" hidden="1">
      <c r="A284" s="339"/>
      <c r="B284" s="340"/>
      <c r="C284" s="409"/>
      <c r="D284" s="341">
        <f t="shared" si="24"/>
      </c>
      <c r="E284" s="342"/>
      <c r="F284" s="343"/>
      <c r="G284" s="344">
        <f t="shared" si="25"/>
        <v>0</v>
      </c>
      <c r="H284" s="345"/>
      <c r="J284">
        <v>281</v>
      </c>
      <c r="L284" s="32">
        <f t="shared" si="26"/>
        <v>0</v>
      </c>
      <c r="M284" s="71">
        <f t="shared" si="27"/>
        <v>0</v>
      </c>
      <c r="N284" s="71">
        <f t="shared" si="28"/>
        <v>0</v>
      </c>
      <c r="O284" s="71">
        <f t="shared" si="29"/>
        <v>0</v>
      </c>
    </row>
    <row r="285" spans="1:15" ht="15.75" customHeight="1" hidden="1">
      <c r="A285" s="339"/>
      <c r="B285" s="340"/>
      <c r="C285" s="409"/>
      <c r="D285" s="341">
        <f t="shared" si="24"/>
      </c>
      <c r="E285" s="342"/>
      <c r="F285" s="343"/>
      <c r="G285" s="344">
        <f t="shared" si="25"/>
        <v>0</v>
      </c>
      <c r="H285" s="345"/>
      <c r="J285">
        <v>282</v>
      </c>
      <c r="L285" s="32">
        <f t="shared" si="26"/>
        <v>0</v>
      </c>
      <c r="M285" s="71">
        <f t="shared" si="27"/>
        <v>0</v>
      </c>
      <c r="N285" s="71">
        <f t="shared" si="28"/>
        <v>0</v>
      </c>
      <c r="O285" s="71">
        <f t="shared" si="29"/>
        <v>0</v>
      </c>
    </row>
    <row r="286" spans="1:15" ht="15.75" customHeight="1" hidden="1">
      <c r="A286" s="339"/>
      <c r="B286" s="340"/>
      <c r="C286" s="409"/>
      <c r="D286" s="341">
        <f t="shared" si="24"/>
      </c>
      <c r="E286" s="342"/>
      <c r="F286" s="343"/>
      <c r="G286" s="344">
        <f t="shared" si="25"/>
        <v>0</v>
      </c>
      <c r="H286" s="345"/>
      <c r="J286">
        <v>283</v>
      </c>
      <c r="L286" s="32">
        <f t="shared" si="26"/>
        <v>0</v>
      </c>
      <c r="M286" s="71">
        <f t="shared" si="27"/>
        <v>0</v>
      </c>
      <c r="N286" s="71">
        <f t="shared" si="28"/>
        <v>0</v>
      </c>
      <c r="O286" s="71">
        <f t="shared" si="29"/>
        <v>0</v>
      </c>
    </row>
    <row r="287" spans="1:15" ht="15.75" customHeight="1" hidden="1">
      <c r="A287" s="339"/>
      <c r="B287" s="340"/>
      <c r="C287" s="409"/>
      <c r="D287" s="341">
        <f t="shared" si="24"/>
      </c>
      <c r="E287" s="342"/>
      <c r="F287" s="343"/>
      <c r="G287" s="344">
        <f t="shared" si="25"/>
        <v>0</v>
      </c>
      <c r="H287" s="345"/>
      <c r="J287">
        <v>284</v>
      </c>
      <c r="L287" s="32">
        <f t="shared" si="26"/>
        <v>0</v>
      </c>
      <c r="M287" s="71">
        <f t="shared" si="27"/>
        <v>0</v>
      </c>
      <c r="N287" s="71">
        <f t="shared" si="28"/>
        <v>0</v>
      </c>
      <c r="O287" s="71">
        <f t="shared" si="29"/>
        <v>0</v>
      </c>
    </row>
    <row r="288" spans="1:15" ht="15.75" customHeight="1" hidden="1">
      <c r="A288" s="339"/>
      <c r="B288" s="340"/>
      <c r="C288" s="409"/>
      <c r="D288" s="341">
        <f t="shared" si="24"/>
      </c>
      <c r="E288" s="342"/>
      <c r="F288" s="343"/>
      <c r="G288" s="344">
        <f t="shared" si="25"/>
        <v>0</v>
      </c>
      <c r="H288" s="345"/>
      <c r="J288">
        <v>285</v>
      </c>
      <c r="L288" s="32">
        <f t="shared" si="26"/>
        <v>0</v>
      </c>
      <c r="M288" s="71">
        <f t="shared" si="27"/>
        <v>0</v>
      </c>
      <c r="N288" s="71">
        <f t="shared" si="28"/>
        <v>0</v>
      </c>
      <c r="O288" s="71">
        <f t="shared" si="29"/>
        <v>0</v>
      </c>
    </row>
    <row r="289" spans="1:15" ht="15.75" customHeight="1" hidden="1">
      <c r="A289" s="339"/>
      <c r="B289" s="340"/>
      <c r="C289" s="409"/>
      <c r="D289" s="341">
        <f t="shared" si="24"/>
      </c>
      <c r="E289" s="342"/>
      <c r="F289" s="343"/>
      <c r="G289" s="344">
        <f t="shared" si="25"/>
        <v>0</v>
      </c>
      <c r="H289" s="345"/>
      <c r="J289">
        <v>286</v>
      </c>
      <c r="L289" s="32">
        <f t="shared" si="26"/>
        <v>0</v>
      </c>
      <c r="M289" s="71">
        <f t="shared" si="27"/>
        <v>0</v>
      </c>
      <c r="N289" s="71">
        <f t="shared" si="28"/>
        <v>0</v>
      </c>
      <c r="O289" s="71">
        <f t="shared" si="29"/>
        <v>0</v>
      </c>
    </row>
    <row r="290" spans="1:15" ht="15.75" customHeight="1" hidden="1">
      <c r="A290" s="339"/>
      <c r="B290" s="340"/>
      <c r="C290" s="409"/>
      <c r="D290" s="341">
        <f t="shared" si="24"/>
      </c>
      <c r="E290" s="342"/>
      <c r="F290" s="343"/>
      <c r="G290" s="344">
        <f t="shared" si="25"/>
        <v>0</v>
      </c>
      <c r="H290" s="345"/>
      <c r="J290">
        <v>287</v>
      </c>
      <c r="L290" s="32">
        <f t="shared" si="26"/>
        <v>0</v>
      </c>
      <c r="M290" s="71">
        <f t="shared" si="27"/>
        <v>0</v>
      </c>
      <c r="N290" s="71">
        <f t="shared" si="28"/>
        <v>0</v>
      </c>
      <c r="O290" s="71">
        <f t="shared" si="29"/>
        <v>0</v>
      </c>
    </row>
    <row r="291" spans="1:15" ht="15.75" customHeight="1" hidden="1">
      <c r="A291" s="339"/>
      <c r="B291" s="340"/>
      <c r="C291" s="409"/>
      <c r="D291" s="341">
        <f t="shared" si="24"/>
      </c>
      <c r="E291" s="342"/>
      <c r="F291" s="343"/>
      <c r="G291" s="344">
        <f t="shared" si="25"/>
        <v>0</v>
      </c>
      <c r="H291" s="345"/>
      <c r="J291">
        <v>288</v>
      </c>
      <c r="L291" s="32">
        <f t="shared" si="26"/>
        <v>0</v>
      </c>
      <c r="M291" s="71">
        <f t="shared" si="27"/>
        <v>0</v>
      </c>
      <c r="N291" s="71">
        <f t="shared" si="28"/>
        <v>0</v>
      </c>
      <c r="O291" s="71">
        <f t="shared" si="29"/>
        <v>0</v>
      </c>
    </row>
    <row r="292" spans="1:15" ht="15.75" customHeight="1" hidden="1">
      <c r="A292" s="339"/>
      <c r="B292" s="340"/>
      <c r="C292" s="409"/>
      <c r="D292" s="341">
        <f t="shared" si="24"/>
      </c>
      <c r="E292" s="342"/>
      <c r="F292" s="343"/>
      <c r="G292" s="344">
        <f t="shared" si="25"/>
        <v>0</v>
      </c>
      <c r="H292" s="345"/>
      <c r="J292">
        <v>289</v>
      </c>
      <c r="L292" s="32">
        <f t="shared" si="26"/>
        <v>0</v>
      </c>
      <c r="M292" s="71">
        <f t="shared" si="27"/>
        <v>0</v>
      </c>
      <c r="N292" s="71">
        <f t="shared" si="28"/>
        <v>0</v>
      </c>
      <c r="O292" s="71">
        <f t="shared" si="29"/>
        <v>0</v>
      </c>
    </row>
    <row r="293" spans="1:15" ht="15.75" customHeight="1" hidden="1">
      <c r="A293" s="339"/>
      <c r="B293" s="340"/>
      <c r="C293" s="409"/>
      <c r="D293" s="341">
        <f t="shared" si="24"/>
      </c>
      <c r="E293" s="342"/>
      <c r="F293" s="343"/>
      <c r="G293" s="344">
        <f t="shared" si="25"/>
        <v>0</v>
      </c>
      <c r="H293" s="345"/>
      <c r="J293">
        <v>290</v>
      </c>
      <c r="L293" s="32">
        <f t="shared" si="26"/>
        <v>0</v>
      </c>
      <c r="M293" s="71">
        <f t="shared" si="27"/>
        <v>0</v>
      </c>
      <c r="N293" s="71">
        <f t="shared" si="28"/>
        <v>0</v>
      </c>
      <c r="O293" s="71">
        <f t="shared" si="29"/>
        <v>0</v>
      </c>
    </row>
    <row r="294" spans="1:15" ht="15.75" customHeight="1" hidden="1">
      <c r="A294" s="339"/>
      <c r="B294" s="340"/>
      <c r="C294" s="409"/>
      <c r="D294" s="341">
        <f t="shared" si="24"/>
      </c>
      <c r="E294" s="342"/>
      <c r="F294" s="343"/>
      <c r="G294" s="344">
        <f t="shared" si="25"/>
        <v>0</v>
      </c>
      <c r="H294" s="345"/>
      <c r="J294">
        <v>291</v>
      </c>
      <c r="L294" s="32">
        <f t="shared" si="26"/>
        <v>0</v>
      </c>
      <c r="M294" s="71">
        <f t="shared" si="27"/>
        <v>0</v>
      </c>
      <c r="N294" s="71">
        <f t="shared" si="28"/>
        <v>0</v>
      </c>
      <c r="O294" s="71">
        <f t="shared" si="29"/>
        <v>0</v>
      </c>
    </row>
    <row r="295" spans="1:15" ht="15.75" customHeight="1" hidden="1">
      <c r="A295" s="339"/>
      <c r="B295" s="340"/>
      <c r="C295" s="409"/>
      <c r="D295" s="341">
        <f t="shared" si="24"/>
      </c>
      <c r="E295" s="342"/>
      <c r="F295" s="343"/>
      <c r="G295" s="344">
        <f t="shared" si="25"/>
        <v>0</v>
      </c>
      <c r="H295" s="345"/>
      <c r="J295">
        <v>292</v>
      </c>
      <c r="L295" s="32">
        <f t="shared" si="26"/>
        <v>0</v>
      </c>
      <c r="M295" s="71">
        <f t="shared" si="27"/>
        <v>0</v>
      </c>
      <c r="N295" s="71">
        <f t="shared" si="28"/>
        <v>0</v>
      </c>
      <c r="O295" s="71">
        <f t="shared" si="29"/>
        <v>0</v>
      </c>
    </row>
    <row r="296" spans="1:15" ht="15.75" customHeight="1" hidden="1">
      <c r="A296" s="339"/>
      <c r="B296" s="340"/>
      <c r="C296" s="409"/>
      <c r="D296" s="341">
        <f t="shared" si="24"/>
      </c>
      <c r="E296" s="342"/>
      <c r="F296" s="343"/>
      <c r="G296" s="344">
        <f t="shared" si="25"/>
        <v>0</v>
      </c>
      <c r="H296" s="345"/>
      <c r="J296">
        <v>293</v>
      </c>
      <c r="L296" s="32">
        <f t="shared" si="26"/>
        <v>0</v>
      </c>
      <c r="M296" s="71">
        <f t="shared" si="27"/>
        <v>0</v>
      </c>
      <c r="N296" s="71">
        <f t="shared" si="28"/>
        <v>0</v>
      </c>
      <c r="O296" s="71">
        <f t="shared" si="29"/>
        <v>0</v>
      </c>
    </row>
    <row r="297" spans="1:15" ht="15.75" customHeight="1" hidden="1">
      <c r="A297" s="339"/>
      <c r="B297" s="340"/>
      <c r="C297" s="409"/>
      <c r="D297" s="341">
        <f t="shared" si="24"/>
      </c>
      <c r="E297" s="342"/>
      <c r="F297" s="343"/>
      <c r="G297" s="344">
        <f t="shared" si="25"/>
        <v>0</v>
      </c>
      <c r="H297" s="345"/>
      <c r="J297">
        <v>294</v>
      </c>
      <c r="L297" s="32">
        <f t="shared" si="26"/>
        <v>0</v>
      </c>
      <c r="M297" s="71">
        <f t="shared" si="27"/>
        <v>0</v>
      </c>
      <c r="N297" s="71">
        <f t="shared" si="28"/>
        <v>0</v>
      </c>
      <c r="O297" s="71">
        <f t="shared" si="29"/>
        <v>0</v>
      </c>
    </row>
    <row r="298" spans="1:15" ht="15.75" customHeight="1" hidden="1">
      <c r="A298" s="339"/>
      <c r="B298" s="340"/>
      <c r="C298" s="409"/>
      <c r="D298" s="341">
        <f t="shared" si="24"/>
      </c>
      <c r="E298" s="342"/>
      <c r="F298" s="343"/>
      <c r="G298" s="344">
        <f t="shared" si="25"/>
        <v>0</v>
      </c>
      <c r="H298" s="345"/>
      <c r="J298">
        <v>295</v>
      </c>
      <c r="L298" s="32">
        <f t="shared" si="26"/>
        <v>0</v>
      </c>
      <c r="M298" s="71">
        <f t="shared" si="27"/>
        <v>0</v>
      </c>
      <c r="N298" s="71">
        <f t="shared" si="28"/>
        <v>0</v>
      </c>
      <c r="O298" s="71">
        <f t="shared" si="29"/>
        <v>0</v>
      </c>
    </row>
    <row r="299" spans="1:15" ht="15.75" customHeight="1" hidden="1">
      <c r="A299" s="339"/>
      <c r="B299" s="340"/>
      <c r="C299" s="409"/>
      <c r="D299" s="341">
        <f t="shared" si="24"/>
      </c>
      <c r="E299" s="342"/>
      <c r="F299" s="343"/>
      <c r="G299" s="344">
        <f t="shared" si="25"/>
        <v>0</v>
      </c>
      <c r="H299" s="345"/>
      <c r="J299">
        <v>296</v>
      </c>
      <c r="L299" s="32">
        <f t="shared" si="26"/>
        <v>0</v>
      </c>
      <c r="M299" s="71">
        <f t="shared" si="27"/>
        <v>0</v>
      </c>
      <c r="N299" s="71">
        <f t="shared" si="28"/>
        <v>0</v>
      </c>
      <c r="O299" s="71">
        <f t="shared" si="29"/>
        <v>0</v>
      </c>
    </row>
    <row r="300" spans="1:15" ht="15.75" customHeight="1" hidden="1">
      <c r="A300" s="339"/>
      <c r="B300" s="340"/>
      <c r="C300" s="409"/>
      <c r="D300" s="341">
        <f t="shared" si="24"/>
      </c>
      <c r="E300" s="342"/>
      <c r="F300" s="343"/>
      <c r="G300" s="344">
        <f t="shared" si="25"/>
        <v>0</v>
      </c>
      <c r="H300" s="345"/>
      <c r="J300">
        <v>297</v>
      </c>
      <c r="L300" s="32">
        <f t="shared" si="26"/>
        <v>0</v>
      </c>
      <c r="M300" s="71">
        <f t="shared" si="27"/>
        <v>0</v>
      </c>
      <c r="N300" s="71">
        <f t="shared" si="28"/>
        <v>0</v>
      </c>
      <c r="O300" s="71">
        <f t="shared" si="29"/>
        <v>0</v>
      </c>
    </row>
    <row r="301" spans="1:15" ht="15.75" customHeight="1" hidden="1">
      <c r="A301" s="339"/>
      <c r="B301" s="340"/>
      <c r="C301" s="409"/>
      <c r="D301" s="341">
        <f t="shared" si="24"/>
      </c>
      <c r="E301" s="342"/>
      <c r="F301" s="343"/>
      <c r="G301" s="344">
        <f t="shared" si="25"/>
        <v>0</v>
      </c>
      <c r="H301" s="345"/>
      <c r="J301">
        <v>298</v>
      </c>
      <c r="L301" s="32">
        <f t="shared" si="26"/>
        <v>0</v>
      </c>
      <c r="M301" s="71">
        <f t="shared" si="27"/>
        <v>0</v>
      </c>
      <c r="N301" s="71">
        <f t="shared" si="28"/>
        <v>0</v>
      </c>
      <c r="O301" s="71">
        <f t="shared" si="29"/>
        <v>0</v>
      </c>
    </row>
    <row r="302" spans="1:15" ht="15.75" customHeight="1" hidden="1">
      <c r="A302" s="339"/>
      <c r="B302" s="340"/>
      <c r="C302" s="409"/>
      <c r="D302" s="341">
        <f t="shared" si="24"/>
      </c>
      <c r="E302" s="342"/>
      <c r="F302" s="343"/>
      <c r="G302" s="344">
        <f t="shared" si="25"/>
        <v>0</v>
      </c>
      <c r="H302" s="345"/>
      <c r="J302">
        <v>299</v>
      </c>
      <c r="L302" s="32">
        <f t="shared" si="26"/>
        <v>0</v>
      </c>
      <c r="M302" s="71">
        <f t="shared" si="27"/>
        <v>0</v>
      </c>
      <c r="N302" s="71">
        <f t="shared" si="28"/>
        <v>0</v>
      </c>
      <c r="O302" s="71">
        <f t="shared" si="29"/>
        <v>0</v>
      </c>
    </row>
    <row r="303" spans="1:15" ht="15.75" customHeight="1" hidden="1">
      <c r="A303" s="339"/>
      <c r="B303" s="340"/>
      <c r="C303" s="409"/>
      <c r="D303" s="341">
        <f t="shared" si="24"/>
      </c>
      <c r="E303" s="342"/>
      <c r="F303" s="343"/>
      <c r="G303" s="344">
        <f t="shared" si="25"/>
        <v>0</v>
      </c>
      <c r="H303" s="345"/>
      <c r="J303">
        <v>300</v>
      </c>
      <c r="L303" s="32">
        <f t="shared" si="26"/>
        <v>0</v>
      </c>
      <c r="M303" s="71">
        <f t="shared" si="27"/>
        <v>0</v>
      </c>
      <c r="N303" s="71">
        <f t="shared" si="28"/>
        <v>0</v>
      </c>
      <c r="O303" s="71">
        <f t="shared" si="29"/>
        <v>0</v>
      </c>
    </row>
    <row r="304" spans="1:15" ht="15.75" customHeight="1" hidden="1">
      <c r="A304" s="339"/>
      <c r="B304" s="340"/>
      <c r="C304" s="409"/>
      <c r="D304" s="341">
        <f t="shared" si="24"/>
      </c>
      <c r="E304" s="342"/>
      <c r="F304" s="343"/>
      <c r="G304" s="344">
        <f t="shared" si="25"/>
        <v>0</v>
      </c>
      <c r="H304" s="345"/>
      <c r="J304">
        <v>301</v>
      </c>
      <c r="L304" s="32">
        <f t="shared" si="26"/>
        <v>0</v>
      </c>
      <c r="M304" s="71">
        <f t="shared" si="27"/>
        <v>0</v>
      </c>
      <c r="N304" s="71">
        <f t="shared" si="28"/>
        <v>0</v>
      </c>
      <c r="O304" s="71">
        <f t="shared" si="29"/>
        <v>0</v>
      </c>
    </row>
    <row r="305" spans="1:15" ht="15.75" customHeight="1" hidden="1">
      <c r="A305" s="339"/>
      <c r="B305" s="340"/>
      <c r="C305" s="409"/>
      <c r="D305" s="341">
        <f t="shared" si="24"/>
      </c>
      <c r="E305" s="342"/>
      <c r="F305" s="343"/>
      <c r="G305" s="344">
        <f t="shared" si="25"/>
        <v>0</v>
      </c>
      <c r="H305" s="345"/>
      <c r="J305">
        <v>302</v>
      </c>
      <c r="L305" s="32">
        <f t="shared" si="26"/>
        <v>0</v>
      </c>
      <c r="M305" s="71">
        <f t="shared" si="27"/>
        <v>0</v>
      </c>
      <c r="N305" s="71">
        <f t="shared" si="28"/>
        <v>0</v>
      </c>
      <c r="O305" s="71">
        <f t="shared" si="29"/>
        <v>0</v>
      </c>
    </row>
    <row r="306" spans="1:15" ht="15.75" customHeight="1" hidden="1">
      <c r="A306" s="339"/>
      <c r="B306" s="340"/>
      <c r="C306" s="409"/>
      <c r="D306" s="341">
        <f t="shared" si="24"/>
      </c>
      <c r="E306" s="342"/>
      <c r="F306" s="343"/>
      <c r="G306" s="344">
        <f t="shared" si="25"/>
        <v>0</v>
      </c>
      <c r="H306" s="345"/>
      <c r="J306">
        <v>303</v>
      </c>
      <c r="L306" s="32">
        <f t="shared" si="26"/>
        <v>0</v>
      </c>
      <c r="M306" s="71">
        <f t="shared" si="27"/>
        <v>0</v>
      </c>
      <c r="N306" s="71">
        <f t="shared" si="28"/>
        <v>0</v>
      </c>
      <c r="O306" s="71">
        <f t="shared" si="29"/>
        <v>0</v>
      </c>
    </row>
    <row r="307" spans="1:15" ht="15.75" customHeight="1" hidden="1">
      <c r="A307" s="339"/>
      <c r="B307" s="340"/>
      <c r="C307" s="409"/>
      <c r="D307" s="341">
        <f t="shared" si="24"/>
      </c>
      <c r="E307" s="342"/>
      <c r="F307" s="343"/>
      <c r="G307" s="344">
        <f t="shared" si="25"/>
        <v>0</v>
      </c>
      <c r="H307" s="345"/>
      <c r="J307">
        <v>304</v>
      </c>
      <c r="L307" s="32">
        <f t="shared" si="26"/>
        <v>0</v>
      </c>
      <c r="M307" s="71">
        <f t="shared" si="27"/>
        <v>0</v>
      </c>
      <c r="N307" s="71">
        <f t="shared" si="28"/>
        <v>0</v>
      </c>
      <c r="O307" s="71">
        <f t="shared" si="29"/>
        <v>0</v>
      </c>
    </row>
    <row r="308" spans="1:15" ht="15.75" customHeight="1" hidden="1">
      <c r="A308" s="339"/>
      <c r="B308" s="340"/>
      <c r="C308" s="409"/>
      <c r="D308" s="341">
        <f t="shared" si="24"/>
      </c>
      <c r="E308" s="342"/>
      <c r="F308" s="343"/>
      <c r="G308" s="344">
        <f t="shared" si="25"/>
        <v>0</v>
      </c>
      <c r="H308" s="345"/>
      <c r="J308">
        <v>305</v>
      </c>
      <c r="L308" s="32">
        <f t="shared" si="26"/>
        <v>0</v>
      </c>
      <c r="M308" s="71">
        <f t="shared" si="27"/>
        <v>0</v>
      </c>
      <c r="N308" s="71">
        <f t="shared" si="28"/>
        <v>0</v>
      </c>
      <c r="O308" s="71">
        <f t="shared" si="29"/>
        <v>0</v>
      </c>
    </row>
    <row r="309" spans="1:15" ht="15.75" customHeight="1" hidden="1">
      <c r="A309" s="339"/>
      <c r="B309" s="340"/>
      <c r="C309" s="409"/>
      <c r="D309" s="341">
        <f t="shared" si="24"/>
      </c>
      <c r="E309" s="342"/>
      <c r="F309" s="343"/>
      <c r="G309" s="344">
        <f t="shared" si="25"/>
        <v>0</v>
      </c>
      <c r="H309" s="345"/>
      <c r="J309">
        <v>306</v>
      </c>
      <c r="L309" s="32">
        <f t="shared" si="26"/>
        <v>0</v>
      </c>
      <c r="M309" s="71">
        <f t="shared" si="27"/>
        <v>0</v>
      </c>
      <c r="N309" s="71">
        <f t="shared" si="28"/>
        <v>0</v>
      </c>
      <c r="O309" s="71">
        <f t="shared" si="29"/>
        <v>0</v>
      </c>
    </row>
    <row r="310" spans="1:15" ht="15.75" customHeight="1" hidden="1">
      <c r="A310" s="339"/>
      <c r="B310" s="340"/>
      <c r="C310" s="409"/>
      <c r="D310" s="341">
        <f t="shared" si="24"/>
      </c>
      <c r="E310" s="342"/>
      <c r="F310" s="343"/>
      <c r="G310" s="344">
        <f t="shared" si="25"/>
        <v>0</v>
      </c>
      <c r="H310" s="345"/>
      <c r="J310">
        <v>307</v>
      </c>
      <c r="L310" s="32">
        <f t="shared" si="26"/>
        <v>0</v>
      </c>
      <c r="M310" s="71">
        <f t="shared" si="27"/>
        <v>0</v>
      </c>
      <c r="N310" s="71">
        <f t="shared" si="28"/>
        <v>0</v>
      </c>
      <c r="O310" s="71">
        <f t="shared" si="29"/>
        <v>0</v>
      </c>
    </row>
    <row r="311" spans="1:15" ht="15.75" customHeight="1" hidden="1">
      <c r="A311" s="339"/>
      <c r="B311" s="340"/>
      <c r="C311" s="409"/>
      <c r="D311" s="341">
        <f t="shared" si="24"/>
      </c>
      <c r="E311" s="342"/>
      <c r="F311" s="343"/>
      <c r="G311" s="344">
        <f t="shared" si="25"/>
        <v>0</v>
      </c>
      <c r="H311" s="345"/>
      <c r="J311">
        <v>308</v>
      </c>
      <c r="L311" s="32">
        <f t="shared" si="26"/>
        <v>0</v>
      </c>
      <c r="M311" s="71">
        <f t="shared" si="27"/>
        <v>0</v>
      </c>
      <c r="N311" s="71">
        <f t="shared" si="28"/>
        <v>0</v>
      </c>
      <c r="O311" s="71">
        <f t="shared" si="29"/>
        <v>0</v>
      </c>
    </row>
    <row r="312" spans="1:15" ht="15.75" customHeight="1" hidden="1">
      <c r="A312" s="339"/>
      <c r="B312" s="340"/>
      <c r="C312" s="409"/>
      <c r="D312" s="341">
        <f t="shared" si="24"/>
      </c>
      <c r="E312" s="342"/>
      <c r="F312" s="343"/>
      <c r="G312" s="344">
        <f t="shared" si="25"/>
        <v>0</v>
      </c>
      <c r="H312" s="345"/>
      <c r="J312">
        <v>309</v>
      </c>
      <c r="L312" s="32">
        <f t="shared" si="26"/>
        <v>0</v>
      </c>
      <c r="M312" s="71">
        <f t="shared" si="27"/>
        <v>0</v>
      </c>
      <c r="N312" s="71">
        <f t="shared" si="28"/>
        <v>0</v>
      </c>
      <c r="O312" s="71">
        <f t="shared" si="29"/>
        <v>0</v>
      </c>
    </row>
    <row r="313" spans="1:15" ht="15.75" customHeight="1" hidden="1">
      <c r="A313" s="339"/>
      <c r="B313" s="340"/>
      <c r="C313" s="409"/>
      <c r="D313" s="341">
        <f t="shared" si="24"/>
      </c>
      <c r="E313" s="342"/>
      <c r="F313" s="343"/>
      <c r="G313" s="344">
        <f t="shared" si="25"/>
        <v>0</v>
      </c>
      <c r="H313" s="345"/>
      <c r="J313">
        <v>310</v>
      </c>
      <c r="L313" s="32">
        <f t="shared" si="26"/>
        <v>0</v>
      </c>
      <c r="M313" s="71">
        <f t="shared" si="27"/>
        <v>0</v>
      </c>
      <c r="N313" s="71">
        <f t="shared" si="28"/>
        <v>0</v>
      </c>
      <c r="O313" s="71">
        <f t="shared" si="29"/>
        <v>0</v>
      </c>
    </row>
    <row r="314" spans="1:15" ht="15.75" customHeight="1" hidden="1">
      <c r="A314" s="339"/>
      <c r="B314" s="340"/>
      <c r="C314" s="409"/>
      <c r="D314" s="341">
        <f t="shared" si="24"/>
      </c>
      <c r="E314" s="342"/>
      <c r="F314" s="343"/>
      <c r="G314" s="344">
        <f t="shared" si="25"/>
        <v>0</v>
      </c>
      <c r="H314" s="345"/>
      <c r="J314">
        <v>311</v>
      </c>
      <c r="L314" s="32">
        <f t="shared" si="26"/>
        <v>0</v>
      </c>
      <c r="M314" s="71">
        <f t="shared" si="27"/>
        <v>0</v>
      </c>
      <c r="N314" s="71">
        <f t="shared" si="28"/>
        <v>0</v>
      </c>
      <c r="O314" s="71">
        <f t="shared" si="29"/>
        <v>0</v>
      </c>
    </row>
    <row r="315" spans="1:15" ht="15.75" customHeight="1" hidden="1">
      <c r="A315" s="339"/>
      <c r="B315" s="340"/>
      <c r="C315" s="409"/>
      <c r="D315" s="341">
        <f t="shared" si="24"/>
      </c>
      <c r="E315" s="342"/>
      <c r="F315" s="343"/>
      <c r="G315" s="344">
        <f t="shared" si="25"/>
        <v>0</v>
      </c>
      <c r="H315" s="345"/>
      <c r="J315">
        <v>312</v>
      </c>
      <c r="L315" s="32">
        <f t="shared" si="26"/>
        <v>0</v>
      </c>
      <c r="M315" s="71">
        <f t="shared" si="27"/>
        <v>0</v>
      </c>
      <c r="N315" s="71">
        <f t="shared" si="28"/>
        <v>0</v>
      </c>
      <c r="O315" s="71">
        <f t="shared" si="29"/>
        <v>0</v>
      </c>
    </row>
    <row r="316" spans="1:15" ht="15.75" customHeight="1" hidden="1">
      <c r="A316" s="339"/>
      <c r="B316" s="340"/>
      <c r="C316" s="409"/>
      <c r="D316" s="341">
        <f t="shared" si="24"/>
      </c>
      <c r="E316" s="342"/>
      <c r="F316" s="343"/>
      <c r="G316" s="344">
        <f t="shared" si="25"/>
        <v>0</v>
      </c>
      <c r="H316" s="345"/>
      <c r="J316">
        <v>313</v>
      </c>
      <c r="L316" s="32">
        <f t="shared" si="26"/>
        <v>0</v>
      </c>
      <c r="M316" s="71">
        <f t="shared" si="27"/>
        <v>0</v>
      </c>
      <c r="N316" s="71">
        <f t="shared" si="28"/>
        <v>0</v>
      </c>
      <c r="O316" s="71">
        <f t="shared" si="29"/>
        <v>0</v>
      </c>
    </row>
    <row r="317" spans="1:15" ht="15.75" customHeight="1" hidden="1">
      <c r="A317" s="339"/>
      <c r="B317" s="340"/>
      <c r="C317" s="409"/>
      <c r="D317" s="341">
        <f t="shared" si="24"/>
      </c>
      <c r="E317" s="342"/>
      <c r="F317" s="343"/>
      <c r="G317" s="344">
        <f t="shared" si="25"/>
        <v>0</v>
      </c>
      <c r="H317" s="345"/>
      <c r="J317">
        <v>314</v>
      </c>
      <c r="L317" s="32">
        <f t="shared" si="26"/>
        <v>0</v>
      </c>
      <c r="M317" s="71">
        <f t="shared" si="27"/>
        <v>0</v>
      </c>
      <c r="N317" s="71">
        <f t="shared" si="28"/>
        <v>0</v>
      </c>
      <c r="O317" s="71">
        <f t="shared" si="29"/>
        <v>0</v>
      </c>
    </row>
    <row r="318" spans="1:15" ht="15.75" customHeight="1" hidden="1">
      <c r="A318" s="339"/>
      <c r="B318" s="340"/>
      <c r="C318" s="409"/>
      <c r="D318" s="341">
        <f t="shared" si="24"/>
      </c>
      <c r="E318" s="342"/>
      <c r="F318" s="343"/>
      <c r="G318" s="344">
        <f t="shared" si="25"/>
        <v>0</v>
      </c>
      <c r="H318" s="345"/>
      <c r="J318">
        <v>315</v>
      </c>
      <c r="L318" s="32">
        <f t="shared" si="26"/>
        <v>0</v>
      </c>
      <c r="M318" s="71">
        <f t="shared" si="27"/>
        <v>0</v>
      </c>
      <c r="N318" s="71">
        <f t="shared" si="28"/>
        <v>0</v>
      </c>
      <c r="O318" s="71">
        <f t="shared" si="29"/>
        <v>0</v>
      </c>
    </row>
    <row r="319" spans="1:15" ht="15.75" customHeight="1" hidden="1">
      <c r="A319" s="339"/>
      <c r="B319" s="340"/>
      <c r="C319" s="409"/>
      <c r="D319" s="341">
        <f t="shared" si="24"/>
      </c>
      <c r="E319" s="342"/>
      <c r="F319" s="343"/>
      <c r="G319" s="344">
        <f t="shared" si="25"/>
        <v>0</v>
      </c>
      <c r="H319" s="345"/>
      <c r="J319">
        <v>316</v>
      </c>
      <c r="L319" s="32">
        <f t="shared" si="26"/>
        <v>0</v>
      </c>
      <c r="M319" s="71">
        <f t="shared" si="27"/>
        <v>0</v>
      </c>
      <c r="N319" s="71">
        <f t="shared" si="28"/>
        <v>0</v>
      </c>
      <c r="O319" s="71">
        <f t="shared" si="29"/>
        <v>0</v>
      </c>
    </row>
    <row r="320" spans="1:15" ht="15.75" customHeight="1" hidden="1">
      <c r="A320" s="339"/>
      <c r="B320" s="340"/>
      <c r="C320" s="409"/>
      <c r="D320" s="341">
        <f t="shared" si="24"/>
      </c>
      <c r="E320" s="342"/>
      <c r="F320" s="343"/>
      <c r="G320" s="344">
        <f t="shared" si="25"/>
        <v>0</v>
      </c>
      <c r="H320" s="345"/>
      <c r="J320">
        <v>317</v>
      </c>
      <c r="L320" s="32">
        <f t="shared" si="26"/>
        <v>0</v>
      </c>
      <c r="M320" s="71">
        <f t="shared" si="27"/>
        <v>0</v>
      </c>
      <c r="N320" s="71">
        <f t="shared" si="28"/>
        <v>0</v>
      </c>
      <c r="O320" s="71">
        <f t="shared" si="29"/>
        <v>0</v>
      </c>
    </row>
    <row r="321" spans="1:15" ht="15.75" customHeight="1" hidden="1">
      <c r="A321" s="339"/>
      <c r="B321" s="340"/>
      <c r="C321" s="409"/>
      <c r="D321" s="341">
        <f t="shared" si="24"/>
      </c>
      <c r="E321" s="342"/>
      <c r="F321" s="343"/>
      <c r="G321" s="344">
        <f t="shared" si="25"/>
        <v>0</v>
      </c>
      <c r="H321" s="345"/>
      <c r="J321">
        <v>318</v>
      </c>
      <c r="L321" s="32">
        <f t="shared" si="26"/>
        <v>0</v>
      </c>
      <c r="M321" s="71">
        <f t="shared" si="27"/>
        <v>0</v>
      </c>
      <c r="N321" s="71">
        <f t="shared" si="28"/>
        <v>0</v>
      </c>
      <c r="O321" s="71">
        <f t="shared" si="29"/>
        <v>0</v>
      </c>
    </row>
    <row r="322" spans="1:15" ht="15.75" customHeight="1" hidden="1">
      <c r="A322" s="339"/>
      <c r="B322" s="340"/>
      <c r="C322" s="409"/>
      <c r="D322" s="341">
        <f t="shared" si="24"/>
      </c>
      <c r="E322" s="342"/>
      <c r="F322" s="343"/>
      <c r="G322" s="344">
        <f t="shared" si="25"/>
        <v>0</v>
      </c>
      <c r="H322" s="345"/>
      <c r="J322">
        <v>319</v>
      </c>
      <c r="L322" s="32">
        <f t="shared" si="26"/>
        <v>0</v>
      </c>
      <c r="M322" s="71">
        <f t="shared" si="27"/>
        <v>0</v>
      </c>
      <c r="N322" s="71">
        <f t="shared" si="28"/>
        <v>0</v>
      </c>
      <c r="O322" s="71">
        <f t="shared" si="29"/>
        <v>0</v>
      </c>
    </row>
    <row r="323" spans="1:15" ht="15.75" customHeight="1" hidden="1">
      <c r="A323" s="339"/>
      <c r="B323" s="340"/>
      <c r="C323" s="409"/>
      <c r="D323" s="341">
        <f t="shared" si="24"/>
      </c>
      <c r="E323" s="342"/>
      <c r="F323" s="343"/>
      <c r="G323" s="344">
        <f t="shared" si="25"/>
        <v>0</v>
      </c>
      <c r="H323" s="345"/>
      <c r="J323">
        <v>320</v>
      </c>
      <c r="L323" s="32">
        <f t="shared" si="26"/>
        <v>0</v>
      </c>
      <c r="M323" s="71">
        <f t="shared" si="27"/>
        <v>0</v>
      </c>
      <c r="N323" s="71">
        <f t="shared" si="28"/>
        <v>0</v>
      </c>
      <c r="O323" s="71">
        <f t="shared" si="29"/>
        <v>0</v>
      </c>
    </row>
    <row r="324" spans="1:15" ht="15.75" customHeight="1" hidden="1">
      <c r="A324" s="339"/>
      <c r="B324" s="340"/>
      <c r="C324" s="409"/>
      <c r="D324" s="341">
        <f aca="true" t="shared" si="30" ref="D324:D338">IF(C324="","",VLOOKUP(C324,$S$342:$W$368,2))</f>
      </c>
      <c r="E324" s="342"/>
      <c r="F324" s="343"/>
      <c r="G324" s="344">
        <f t="shared" si="25"/>
        <v>0</v>
      </c>
      <c r="H324" s="345"/>
      <c r="J324">
        <v>321</v>
      </c>
      <c r="L324" s="32">
        <f t="shared" si="26"/>
        <v>0</v>
      </c>
      <c r="M324" s="71">
        <f t="shared" si="27"/>
        <v>0</v>
      </c>
      <c r="N324" s="71">
        <f t="shared" si="28"/>
        <v>0</v>
      </c>
      <c r="O324" s="71">
        <f t="shared" si="29"/>
        <v>0</v>
      </c>
    </row>
    <row r="325" spans="1:15" ht="15.75" customHeight="1" hidden="1">
      <c r="A325" s="339"/>
      <c r="B325" s="340"/>
      <c r="C325" s="409"/>
      <c r="D325" s="341">
        <f t="shared" si="30"/>
      </c>
      <c r="E325" s="342"/>
      <c r="F325" s="343"/>
      <c r="G325" s="344">
        <f aca="true" t="shared" si="31" ref="G325:G338">G324+E325-F325</f>
        <v>0</v>
      </c>
      <c r="H325" s="345"/>
      <c r="J325">
        <v>322</v>
      </c>
      <c r="L325" s="32">
        <f t="shared" si="26"/>
        <v>0</v>
      </c>
      <c r="M325" s="71">
        <f t="shared" si="27"/>
        <v>0</v>
      </c>
      <c r="N325" s="71">
        <f t="shared" si="28"/>
        <v>0</v>
      </c>
      <c r="O325" s="71">
        <f t="shared" si="29"/>
        <v>0</v>
      </c>
    </row>
    <row r="326" spans="1:15" ht="15.75" customHeight="1" hidden="1">
      <c r="A326" s="339"/>
      <c r="B326" s="340"/>
      <c r="C326" s="409"/>
      <c r="D326" s="341">
        <f t="shared" si="30"/>
      </c>
      <c r="E326" s="342"/>
      <c r="F326" s="343"/>
      <c r="G326" s="344">
        <f t="shared" si="31"/>
        <v>0</v>
      </c>
      <c r="H326" s="345"/>
      <c r="J326">
        <v>323</v>
      </c>
      <c r="L326" s="32">
        <f t="shared" si="26"/>
        <v>0</v>
      </c>
      <c r="M326" s="71">
        <f t="shared" si="27"/>
        <v>0</v>
      </c>
      <c r="N326" s="71">
        <f t="shared" si="28"/>
        <v>0</v>
      </c>
      <c r="O326" s="71">
        <f t="shared" si="29"/>
        <v>0</v>
      </c>
    </row>
    <row r="327" spans="1:15" ht="15.75" customHeight="1" hidden="1">
      <c r="A327" s="339"/>
      <c r="B327" s="340"/>
      <c r="C327" s="409"/>
      <c r="D327" s="341">
        <f t="shared" si="30"/>
      </c>
      <c r="E327" s="342"/>
      <c r="F327" s="343"/>
      <c r="G327" s="344">
        <f t="shared" si="31"/>
        <v>0</v>
      </c>
      <c r="H327" s="345"/>
      <c r="J327">
        <v>324</v>
      </c>
      <c r="L327" s="32">
        <f aca="true" t="shared" si="32" ref="L327:L338">C327</f>
        <v>0</v>
      </c>
      <c r="M327" s="71">
        <f aca="true" t="shared" si="33" ref="M327:M338">E327</f>
        <v>0</v>
      </c>
      <c r="N327" s="71">
        <f aca="true" t="shared" si="34" ref="N327:N338">L327</f>
        <v>0</v>
      </c>
      <c r="O327" s="71">
        <f aca="true" t="shared" si="35" ref="O327:O338">F327</f>
        <v>0</v>
      </c>
    </row>
    <row r="328" spans="1:15" ht="15.75" customHeight="1" hidden="1">
      <c r="A328" s="339"/>
      <c r="B328" s="340"/>
      <c r="C328" s="409"/>
      <c r="D328" s="341">
        <f t="shared" si="30"/>
      </c>
      <c r="E328" s="342"/>
      <c r="F328" s="343"/>
      <c r="G328" s="344">
        <f t="shared" si="31"/>
        <v>0</v>
      </c>
      <c r="H328" s="345"/>
      <c r="J328">
        <v>325</v>
      </c>
      <c r="L328" s="32">
        <f t="shared" si="32"/>
        <v>0</v>
      </c>
      <c r="M328" s="71">
        <f t="shared" si="33"/>
        <v>0</v>
      </c>
      <c r="N328" s="71">
        <f t="shared" si="34"/>
        <v>0</v>
      </c>
      <c r="O328" s="71">
        <f t="shared" si="35"/>
        <v>0</v>
      </c>
    </row>
    <row r="329" spans="1:15" ht="15.75" customHeight="1" hidden="1">
      <c r="A329" s="339"/>
      <c r="B329" s="340"/>
      <c r="C329" s="409"/>
      <c r="D329" s="341">
        <f t="shared" si="30"/>
      </c>
      <c r="E329" s="342"/>
      <c r="F329" s="343"/>
      <c r="G329" s="344">
        <f t="shared" si="31"/>
        <v>0</v>
      </c>
      <c r="H329" s="345"/>
      <c r="J329">
        <v>326</v>
      </c>
      <c r="L329" s="32">
        <f t="shared" si="32"/>
        <v>0</v>
      </c>
      <c r="M329" s="71">
        <f t="shared" si="33"/>
        <v>0</v>
      </c>
      <c r="N329" s="71">
        <f t="shared" si="34"/>
        <v>0</v>
      </c>
      <c r="O329" s="71">
        <f t="shared" si="35"/>
        <v>0</v>
      </c>
    </row>
    <row r="330" spans="1:15" ht="15.75" customHeight="1" hidden="1">
      <c r="A330" s="339"/>
      <c r="B330" s="340"/>
      <c r="C330" s="409"/>
      <c r="D330" s="341">
        <f t="shared" si="30"/>
      </c>
      <c r="E330" s="342"/>
      <c r="F330" s="343"/>
      <c r="G330" s="344">
        <f t="shared" si="31"/>
        <v>0</v>
      </c>
      <c r="H330" s="345"/>
      <c r="J330">
        <v>327</v>
      </c>
      <c r="L330" s="32">
        <f t="shared" si="32"/>
        <v>0</v>
      </c>
      <c r="M330" s="71">
        <f t="shared" si="33"/>
        <v>0</v>
      </c>
      <c r="N330" s="71">
        <f t="shared" si="34"/>
        <v>0</v>
      </c>
      <c r="O330" s="71">
        <f t="shared" si="35"/>
        <v>0</v>
      </c>
    </row>
    <row r="331" spans="1:15" ht="15.75" customHeight="1" hidden="1">
      <c r="A331" s="339"/>
      <c r="B331" s="340"/>
      <c r="C331" s="409"/>
      <c r="D331" s="341">
        <f t="shared" si="30"/>
      </c>
      <c r="E331" s="342"/>
      <c r="F331" s="343"/>
      <c r="G331" s="344">
        <f t="shared" si="31"/>
        <v>0</v>
      </c>
      <c r="H331" s="345"/>
      <c r="J331">
        <v>328</v>
      </c>
      <c r="L331" s="32">
        <f t="shared" si="32"/>
        <v>0</v>
      </c>
      <c r="M331" s="71">
        <f t="shared" si="33"/>
        <v>0</v>
      </c>
      <c r="N331" s="71">
        <f t="shared" si="34"/>
        <v>0</v>
      </c>
      <c r="O331" s="71">
        <f t="shared" si="35"/>
        <v>0</v>
      </c>
    </row>
    <row r="332" spans="1:15" ht="15.75" customHeight="1" hidden="1">
      <c r="A332" s="339"/>
      <c r="B332" s="340"/>
      <c r="C332" s="409"/>
      <c r="D332" s="341">
        <f t="shared" si="30"/>
      </c>
      <c r="E332" s="342"/>
      <c r="F332" s="343"/>
      <c r="G332" s="344">
        <f t="shared" si="31"/>
        <v>0</v>
      </c>
      <c r="H332" s="345"/>
      <c r="J332">
        <v>329</v>
      </c>
      <c r="L332" s="32">
        <f t="shared" si="32"/>
        <v>0</v>
      </c>
      <c r="M332" s="71">
        <f t="shared" si="33"/>
        <v>0</v>
      </c>
      <c r="N332" s="71">
        <f t="shared" si="34"/>
        <v>0</v>
      </c>
      <c r="O332" s="71">
        <f t="shared" si="35"/>
        <v>0</v>
      </c>
    </row>
    <row r="333" spans="1:15" ht="15.75" customHeight="1" hidden="1">
      <c r="A333" s="339"/>
      <c r="B333" s="340"/>
      <c r="C333" s="409"/>
      <c r="D333" s="341">
        <f t="shared" si="30"/>
      </c>
      <c r="E333" s="342"/>
      <c r="F333" s="343"/>
      <c r="G333" s="344">
        <f t="shared" si="31"/>
        <v>0</v>
      </c>
      <c r="H333" s="345"/>
      <c r="J333">
        <v>330</v>
      </c>
      <c r="L333" s="32">
        <f t="shared" si="32"/>
        <v>0</v>
      </c>
      <c r="M333" s="71">
        <f t="shared" si="33"/>
        <v>0</v>
      </c>
      <c r="N333" s="71">
        <f t="shared" si="34"/>
        <v>0</v>
      </c>
      <c r="O333" s="71">
        <f t="shared" si="35"/>
        <v>0</v>
      </c>
    </row>
    <row r="334" spans="1:15" ht="15.75" customHeight="1" hidden="1">
      <c r="A334" s="339"/>
      <c r="B334" s="340"/>
      <c r="C334" s="409"/>
      <c r="D334" s="341">
        <f t="shared" si="30"/>
      </c>
      <c r="E334" s="342"/>
      <c r="F334" s="343"/>
      <c r="G334" s="344">
        <f t="shared" si="31"/>
        <v>0</v>
      </c>
      <c r="H334" s="345"/>
      <c r="J334">
        <v>331</v>
      </c>
      <c r="L334" s="32">
        <f t="shared" si="32"/>
        <v>0</v>
      </c>
      <c r="M334" s="71">
        <f t="shared" si="33"/>
        <v>0</v>
      </c>
      <c r="N334" s="71">
        <f t="shared" si="34"/>
        <v>0</v>
      </c>
      <c r="O334" s="71">
        <f t="shared" si="35"/>
        <v>0</v>
      </c>
    </row>
    <row r="335" spans="1:15" ht="15.75" customHeight="1" hidden="1">
      <c r="A335" s="339"/>
      <c r="B335" s="340"/>
      <c r="C335" s="409"/>
      <c r="D335" s="341">
        <f t="shared" si="30"/>
      </c>
      <c r="E335" s="342"/>
      <c r="F335" s="343"/>
      <c r="G335" s="344">
        <f t="shared" si="31"/>
        <v>0</v>
      </c>
      <c r="H335" s="345"/>
      <c r="J335">
        <v>332</v>
      </c>
      <c r="L335" s="32">
        <f t="shared" si="32"/>
        <v>0</v>
      </c>
      <c r="M335" s="71">
        <f t="shared" si="33"/>
        <v>0</v>
      </c>
      <c r="N335" s="71">
        <f t="shared" si="34"/>
        <v>0</v>
      </c>
      <c r="O335" s="71">
        <f t="shared" si="35"/>
        <v>0</v>
      </c>
    </row>
    <row r="336" spans="1:15" ht="15.75" customHeight="1" hidden="1">
      <c r="A336" s="339"/>
      <c r="B336" s="340"/>
      <c r="C336" s="409"/>
      <c r="D336" s="341">
        <f t="shared" si="30"/>
      </c>
      <c r="E336" s="342"/>
      <c r="F336" s="343"/>
      <c r="G336" s="344">
        <f t="shared" si="31"/>
        <v>0</v>
      </c>
      <c r="H336" s="345"/>
      <c r="J336">
        <v>333</v>
      </c>
      <c r="L336" s="32">
        <f t="shared" si="32"/>
        <v>0</v>
      </c>
      <c r="M336" s="71">
        <f t="shared" si="33"/>
        <v>0</v>
      </c>
      <c r="N336" s="71">
        <f t="shared" si="34"/>
        <v>0</v>
      </c>
      <c r="O336" s="71">
        <f t="shared" si="35"/>
        <v>0</v>
      </c>
    </row>
    <row r="337" spans="1:15" ht="15.75" customHeight="1" hidden="1">
      <c r="A337" s="339"/>
      <c r="B337" s="340"/>
      <c r="C337" s="409"/>
      <c r="D337" s="341">
        <f t="shared" si="30"/>
      </c>
      <c r="E337" s="342"/>
      <c r="F337" s="343"/>
      <c r="G337" s="344">
        <f t="shared" si="31"/>
        <v>0</v>
      </c>
      <c r="H337" s="345"/>
      <c r="J337">
        <v>334</v>
      </c>
      <c r="L337" s="32">
        <f t="shared" si="32"/>
        <v>0</v>
      </c>
      <c r="M337" s="71">
        <f t="shared" si="33"/>
        <v>0</v>
      </c>
      <c r="N337" s="71">
        <f t="shared" si="34"/>
        <v>0</v>
      </c>
      <c r="O337" s="71">
        <f t="shared" si="35"/>
        <v>0</v>
      </c>
    </row>
    <row r="338" spans="1:15" ht="15.75" customHeight="1" hidden="1" thickBot="1">
      <c r="A338" s="339"/>
      <c r="B338" s="340"/>
      <c r="C338" s="409"/>
      <c r="D338" s="341">
        <f t="shared" si="30"/>
      </c>
      <c r="E338" s="342"/>
      <c r="F338" s="343"/>
      <c r="G338" s="344">
        <f t="shared" si="31"/>
        <v>0</v>
      </c>
      <c r="H338" s="345"/>
      <c r="J338">
        <v>335</v>
      </c>
      <c r="L338" s="32">
        <f t="shared" si="32"/>
        <v>0</v>
      </c>
      <c r="M338" s="71">
        <f t="shared" si="33"/>
        <v>0</v>
      </c>
      <c r="N338" s="71">
        <f t="shared" si="34"/>
        <v>0</v>
      </c>
      <c r="O338" s="71">
        <f t="shared" si="35"/>
        <v>0</v>
      </c>
    </row>
    <row r="339" spans="1:8" ht="15" thickBot="1">
      <c r="A339" s="184"/>
      <c r="B339" s="137" t="s">
        <v>98</v>
      </c>
      <c r="C339" s="429"/>
      <c r="D339" s="102"/>
      <c r="E339" s="97">
        <f>SUM(E4:E338)</f>
        <v>0</v>
      </c>
      <c r="F339" s="98">
        <f>SUM(F4:F338)</f>
        <v>0</v>
      </c>
      <c r="G339" s="96">
        <f>E339-F339</f>
        <v>0</v>
      </c>
      <c r="H339" s="95"/>
    </row>
    <row r="341" spans="10:15" ht="13.5" thickBot="1">
      <c r="J341" s="26"/>
      <c r="K341" s="26"/>
      <c r="L341" s="26"/>
      <c r="M341" s="26" t="s">
        <v>219</v>
      </c>
      <c r="N341" s="26"/>
      <c r="O341" s="26" t="s">
        <v>220</v>
      </c>
    </row>
    <row r="342" spans="10:20" ht="12.75">
      <c r="J342" s="1090" t="s">
        <v>513</v>
      </c>
      <c r="K342" s="418"/>
      <c r="L342" s="418">
        <v>111</v>
      </c>
      <c r="M342" s="418">
        <f aca="true" t="shared" si="36" ref="M342:M350">SUMIF($L$4:$L$338,L342,$M$4:$M$338)</f>
        <v>0</v>
      </c>
      <c r="N342" s="418"/>
      <c r="O342" s="418"/>
      <c r="P342" s="419"/>
      <c r="S342">
        <v>111</v>
      </c>
      <c r="T342" t="s">
        <v>513</v>
      </c>
    </row>
    <row r="343" spans="10:19" ht="12.75">
      <c r="J343" s="420"/>
      <c r="K343" s="20"/>
      <c r="L343" s="20">
        <v>112</v>
      </c>
      <c r="M343" s="20">
        <f t="shared" si="36"/>
        <v>0</v>
      </c>
      <c r="N343" s="20"/>
      <c r="O343" s="20"/>
      <c r="P343" s="421"/>
      <c r="S343">
        <v>112</v>
      </c>
    </row>
    <row r="344" spans="10:19" ht="12.75">
      <c r="J344" s="420"/>
      <c r="K344" s="20"/>
      <c r="L344" s="20">
        <v>113</v>
      </c>
      <c r="M344" s="20">
        <f t="shared" si="36"/>
        <v>0</v>
      </c>
      <c r="N344" s="20"/>
      <c r="O344" s="20"/>
      <c r="P344" s="421"/>
      <c r="S344">
        <v>113</v>
      </c>
    </row>
    <row r="345" spans="10:19" ht="12.75">
      <c r="J345" s="420"/>
      <c r="K345" s="20"/>
      <c r="L345" s="20">
        <v>114</v>
      </c>
      <c r="M345" s="20">
        <f t="shared" si="36"/>
        <v>0</v>
      </c>
      <c r="N345" s="20"/>
      <c r="O345" s="20"/>
      <c r="P345" s="421"/>
      <c r="S345">
        <v>114</v>
      </c>
    </row>
    <row r="346" spans="10:19" ht="13.5" thickBot="1">
      <c r="J346" s="427"/>
      <c r="K346" s="26"/>
      <c r="L346" s="26">
        <v>115</v>
      </c>
      <c r="M346" s="26">
        <f t="shared" si="36"/>
        <v>0</v>
      </c>
      <c r="N346" s="26"/>
      <c r="O346" s="26"/>
      <c r="P346" s="428"/>
      <c r="S346">
        <v>115</v>
      </c>
    </row>
    <row r="347" spans="10:20" ht="12.75">
      <c r="J347" s="417" t="s">
        <v>59</v>
      </c>
      <c r="K347" s="418"/>
      <c r="L347" s="418">
        <v>121</v>
      </c>
      <c r="M347" s="418">
        <f t="shared" si="36"/>
        <v>0</v>
      </c>
      <c r="N347" s="418"/>
      <c r="O347" s="418"/>
      <c r="P347" s="419"/>
      <c r="S347">
        <v>121</v>
      </c>
      <c r="T347" t="s">
        <v>59</v>
      </c>
    </row>
    <row r="348" spans="10:20" ht="12.75">
      <c r="J348" s="420" t="s">
        <v>61</v>
      </c>
      <c r="K348" s="20"/>
      <c r="L348" s="20">
        <v>131</v>
      </c>
      <c r="M348" s="20">
        <f t="shared" si="36"/>
        <v>0</v>
      </c>
      <c r="N348" s="20"/>
      <c r="O348" s="20"/>
      <c r="P348" s="421"/>
      <c r="S348">
        <v>131</v>
      </c>
      <c r="T348" t="s">
        <v>61</v>
      </c>
    </row>
    <row r="349" spans="10:20" ht="12.75">
      <c r="J349" s="420" t="s">
        <v>62</v>
      </c>
      <c r="K349" s="20"/>
      <c r="L349" s="20">
        <v>141</v>
      </c>
      <c r="M349" s="20">
        <f t="shared" si="36"/>
        <v>0</v>
      </c>
      <c r="N349" s="20"/>
      <c r="O349" s="20"/>
      <c r="P349" s="421"/>
      <c r="S349">
        <v>141</v>
      </c>
      <c r="T349" t="s">
        <v>62</v>
      </c>
    </row>
    <row r="350" spans="10:20" ht="13.5" thickBot="1">
      <c r="J350" s="208" t="s">
        <v>170</v>
      </c>
      <c r="K350" s="175"/>
      <c r="L350" s="175">
        <v>151</v>
      </c>
      <c r="M350" s="175">
        <f t="shared" si="36"/>
        <v>0</v>
      </c>
      <c r="N350" s="175"/>
      <c r="O350" s="175"/>
      <c r="P350" s="422"/>
      <c r="S350">
        <v>151</v>
      </c>
      <c r="T350" t="s">
        <v>170</v>
      </c>
    </row>
    <row r="351" spans="10:22" ht="13.5" thickBot="1">
      <c r="J351" s="284" t="s">
        <v>129</v>
      </c>
      <c r="K351" s="285"/>
      <c r="L351" s="285">
        <v>211</v>
      </c>
      <c r="M351" s="285"/>
      <c r="N351" s="285"/>
      <c r="O351" s="285">
        <f aca="true" t="shared" si="37" ref="O351:O368">SUMIF($N$4:$N$338,L351,$O$4:$O$338)</f>
        <v>0</v>
      </c>
      <c r="P351" s="425"/>
      <c r="S351">
        <v>211</v>
      </c>
      <c r="T351" t="s">
        <v>129</v>
      </c>
      <c r="V351" t="s">
        <v>2</v>
      </c>
    </row>
    <row r="352" spans="10:22" ht="12.75">
      <c r="J352" s="417" t="s">
        <v>131</v>
      </c>
      <c r="K352" s="418"/>
      <c r="L352" s="418">
        <v>221</v>
      </c>
      <c r="M352" s="418"/>
      <c r="N352" s="418"/>
      <c r="O352" s="418">
        <f t="shared" si="37"/>
        <v>0</v>
      </c>
      <c r="P352" s="419"/>
      <c r="S352">
        <v>221</v>
      </c>
      <c r="T352" t="s">
        <v>131</v>
      </c>
      <c r="V352" t="s">
        <v>130</v>
      </c>
    </row>
    <row r="353" spans="10:22" ht="13.5" thickBot="1">
      <c r="J353" s="208" t="s">
        <v>4</v>
      </c>
      <c r="K353" s="175"/>
      <c r="L353" s="175">
        <v>222</v>
      </c>
      <c r="M353" s="175"/>
      <c r="N353" s="175"/>
      <c r="O353" s="175">
        <f t="shared" si="37"/>
        <v>0</v>
      </c>
      <c r="P353" s="422"/>
      <c r="S353">
        <v>222</v>
      </c>
      <c r="T353" t="s">
        <v>4</v>
      </c>
      <c r="V353" t="s">
        <v>130</v>
      </c>
    </row>
    <row r="354" spans="10:22" ht="12.75">
      <c r="J354" s="426" t="s">
        <v>58</v>
      </c>
      <c r="K354" s="22"/>
      <c r="L354" s="22">
        <v>311</v>
      </c>
      <c r="M354" s="22"/>
      <c r="N354" s="22"/>
      <c r="O354" s="22">
        <f t="shared" si="37"/>
        <v>0</v>
      </c>
      <c r="P354" s="51"/>
      <c r="S354">
        <v>311</v>
      </c>
      <c r="T354" t="s">
        <v>58</v>
      </c>
      <c r="V354" t="s">
        <v>93</v>
      </c>
    </row>
    <row r="355" spans="10:22" ht="12.75">
      <c r="J355" s="420" t="s">
        <v>60</v>
      </c>
      <c r="K355" s="20"/>
      <c r="L355" s="20">
        <v>312</v>
      </c>
      <c r="M355" s="20"/>
      <c r="N355" s="20"/>
      <c r="O355" s="20">
        <f t="shared" si="37"/>
        <v>0</v>
      </c>
      <c r="P355" s="421"/>
      <c r="S355">
        <v>312</v>
      </c>
      <c r="T355" t="s">
        <v>60</v>
      </c>
      <c r="V355" t="s">
        <v>93</v>
      </c>
    </row>
    <row r="356" spans="10:22" ht="12.75">
      <c r="J356" s="420" t="s">
        <v>100</v>
      </c>
      <c r="K356" s="20"/>
      <c r="L356" s="20">
        <v>313</v>
      </c>
      <c r="M356" s="20"/>
      <c r="N356" s="20"/>
      <c r="O356" s="20">
        <f t="shared" si="37"/>
        <v>0</v>
      </c>
      <c r="P356" s="421"/>
      <c r="S356">
        <v>313</v>
      </c>
      <c r="T356" t="s">
        <v>100</v>
      </c>
      <c r="V356" t="s">
        <v>93</v>
      </c>
    </row>
    <row r="357" spans="10:22" ht="12.75">
      <c r="J357" s="420" t="s">
        <v>63</v>
      </c>
      <c r="K357" s="20"/>
      <c r="L357" s="20">
        <v>314</v>
      </c>
      <c r="M357" s="20"/>
      <c r="N357" s="20"/>
      <c r="O357" s="20">
        <f t="shared" si="37"/>
        <v>0</v>
      </c>
      <c r="P357" s="421"/>
      <c r="S357">
        <v>314</v>
      </c>
      <c r="T357" t="s">
        <v>63</v>
      </c>
      <c r="V357" t="s">
        <v>93</v>
      </c>
    </row>
    <row r="358" spans="10:22" ht="12.75">
      <c r="J358" s="420" t="s">
        <v>101</v>
      </c>
      <c r="K358" s="20"/>
      <c r="L358" s="20">
        <v>315</v>
      </c>
      <c r="M358" s="20"/>
      <c r="N358" s="20"/>
      <c r="O358" s="20">
        <f t="shared" si="37"/>
        <v>0</v>
      </c>
      <c r="P358" s="421"/>
      <c r="S358">
        <v>315</v>
      </c>
      <c r="T358" t="s">
        <v>101</v>
      </c>
      <c r="V358" t="s">
        <v>93</v>
      </c>
    </row>
    <row r="359" spans="10:22" ht="12.75">
      <c r="J359" s="420" t="s">
        <v>103</v>
      </c>
      <c r="K359" s="20"/>
      <c r="L359" s="20">
        <v>316</v>
      </c>
      <c r="M359" s="20"/>
      <c r="N359" s="20"/>
      <c r="O359" s="20">
        <f t="shared" si="37"/>
        <v>0</v>
      </c>
      <c r="P359" s="421"/>
      <c r="S359">
        <v>316</v>
      </c>
      <c r="T359" t="s">
        <v>103</v>
      </c>
      <c r="V359" t="s">
        <v>93</v>
      </c>
    </row>
    <row r="360" spans="10:22" ht="13.5" thickBot="1">
      <c r="J360" s="427" t="s">
        <v>64</v>
      </c>
      <c r="K360" s="26"/>
      <c r="L360" s="26">
        <v>317</v>
      </c>
      <c r="M360" s="26"/>
      <c r="N360" s="26"/>
      <c r="O360" s="26">
        <f t="shared" si="37"/>
        <v>0</v>
      </c>
      <c r="P360" s="428"/>
      <c r="S360">
        <v>317</v>
      </c>
      <c r="T360" t="s">
        <v>64</v>
      </c>
      <c r="V360" t="s">
        <v>93</v>
      </c>
    </row>
    <row r="361" spans="10:22" ht="12.75">
      <c r="J361" s="417" t="s">
        <v>116</v>
      </c>
      <c r="K361" s="418"/>
      <c r="L361" s="418">
        <v>411</v>
      </c>
      <c r="M361" s="418"/>
      <c r="N361" s="418"/>
      <c r="O361" s="418">
        <f t="shared" si="37"/>
        <v>0</v>
      </c>
      <c r="P361" s="419"/>
      <c r="S361">
        <v>411</v>
      </c>
      <c r="T361" t="s">
        <v>116</v>
      </c>
      <c r="V361" t="s">
        <v>5</v>
      </c>
    </row>
    <row r="362" spans="10:22" ht="12.75">
      <c r="J362" s="420" t="s">
        <v>102</v>
      </c>
      <c r="K362" s="20"/>
      <c r="L362" s="20">
        <v>412</v>
      </c>
      <c r="M362" s="20"/>
      <c r="N362" s="20"/>
      <c r="O362" s="20">
        <f t="shared" si="37"/>
        <v>0</v>
      </c>
      <c r="P362" s="421"/>
      <c r="S362">
        <v>412</v>
      </c>
      <c r="T362" t="s">
        <v>102</v>
      </c>
      <c r="V362" t="s">
        <v>5</v>
      </c>
    </row>
    <row r="363" spans="10:22" ht="13.5" thickBot="1">
      <c r="J363" s="208" t="s">
        <v>391</v>
      </c>
      <c r="K363" s="175"/>
      <c r="L363" s="175">
        <v>413</v>
      </c>
      <c r="M363" s="175"/>
      <c r="N363" s="175"/>
      <c r="O363" s="175">
        <f t="shared" si="37"/>
        <v>0</v>
      </c>
      <c r="P363" s="422"/>
      <c r="S363">
        <v>413</v>
      </c>
      <c r="T363" t="s">
        <v>391</v>
      </c>
      <c r="V363" t="s">
        <v>5</v>
      </c>
    </row>
    <row r="364" spans="10:22" ht="12.75">
      <c r="J364" s="426" t="s">
        <v>95</v>
      </c>
      <c r="K364" s="22"/>
      <c r="L364" s="22">
        <v>511</v>
      </c>
      <c r="M364" s="22"/>
      <c r="N364" s="22"/>
      <c r="O364" s="22">
        <f t="shared" si="37"/>
        <v>0</v>
      </c>
      <c r="P364" s="51"/>
      <c r="S364">
        <v>511</v>
      </c>
      <c r="T364" t="s">
        <v>95</v>
      </c>
      <c r="V364" t="s">
        <v>95</v>
      </c>
    </row>
    <row r="365" spans="10:22" ht="12.75">
      <c r="J365" s="420" t="s">
        <v>121</v>
      </c>
      <c r="K365" s="20"/>
      <c r="L365" s="20">
        <v>611</v>
      </c>
      <c r="M365" s="20"/>
      <c r="N365" s="20"/>
      <c r="O365" s="20">
        <f t="shared" si="37"/>
        <v>0</v>
      </c>
      <c r="P365" s="421"/>
      <c r="S365">
        <v>611</v>
      </c>
      <c r="T365" t="s">
        <v>121</v>
      </c>
      <c r="V365" t="s">
        <v>119</v>
      </c>
    </row>
    <row r="366" spans="10:22" ht="12.75">
      <c r="J366" s="420" t="s">
        <v>62</v>
      </c>
      <c r="K366" s="20"/>
      <c r="L366" s="20">
        <v>711</v>
      </c>
      <c r="M366" s="20"/>
      <c r="N366" s="20"/>
      <c r="O366" s="20">
        <f t="shared" si="37"/>
        <v>0</v>
      </c>
      <c r="P366" s="421"/>
      <c r="S366">
        <v>711</v>
      </c>
      <c r="T366" t="s">
        <v>62</v>
      </c>
      <c r="V366" t="s">
        <v>128</v>
      </c>
    </row>
    <row r="367" spans="10:20" ht="12.75">
      <c r="J367" s="420" t="s">
        <v>123</v>
      </c>
      <c r="K367" s="20"/>
      <c r="L367" s="20">
        <v>712</v>
      </c>
      <c r="M367" s="20"/>
      <c r="N367" s="20"/>
      <c r="O367" s="20">
        <f t="shared" si="37"/>
        <v>0</v>
      </c>
      <c r="P367" s="421"/>
      <c r="S367">
        <v>712</v>
      </c>
      <c r="T367" t="s">
        <v>123</v>
      </c>
    </row>
    <row r="368" spans="10:22" ht="13.5" thickBot="1">
      <c r="J368" s="208" t="s">
        <v>218</v>
      </c>
      <c r="K368" s="175"/>
      <c r="L368" s="175">
        <v>811</v>
      </c>
      <c r="M368" s="175"/>
      <c r="N368" s="175"/>
      <c r="O368" s="175">
        <f t="shared" si="37"/>
        <v>0</v>
      </c>
      <c r="P368" s="422"/>
      <c r="S368">
        <v>811</v>
      </c>
      <c r="T368" t="s">
        <v>218</v>
      </c>
      <c r="V368" t="s">
        <v>96</v>
      </c>
    </row>
    <row r="369" spans="10:16" ht="13.5" thickBot="1">
      <c r="J369" s="388"/>
      <c r="K369" s="94"/>
      <c r="L369" s="278"/>
      <c r="M369" s="278">
        <f>SUM(M342:M368)</f>
        <v>0</v>
      </c>
      <c r="N369" s="278"/>
      <c r="O369" s="278">
        <f>SUM(O342:O368)</f>
        <v>0</v>
      </c>
      <c r="P369" s="424"/>
    </row>
    <row r="370" ht="12.75">
      <c r="P370" s="22"/>
    </row>
  </sheetData>
  <sheetProtection/>
  <mergeCells count="3">
    <mergeCell ref="I2:K2"/>
    <mergeCell ref="A1:H1"/>
    <mergeCell ref="E2:H2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87" r:id="rId3"/>
  <headerFooter alignWithMargins="0">
    <oddHeader>&amp;R&amp;"ＭＳ 明朝,斜体"Ｎｏ．&amp;P</oddHeader>
  </headerFooter>
  <rowBreaks count="1" manualBreakCount="1">
    <brk id="115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D40"/>
  <sheetViews>
    <sheetView view="pageBreakPreview" zoomScale="70" zoomScaleSheetLayoutView="70" zoomScalePageLayoutView="0" workbookViewId="0" topLeftCell="A1">
      <selection activeCell="Q24" sqref="Q24"/>
    </sheetView>
  </sheetViews>
  <sheetFormatPr defaultColWidth="9.125" defaultRowHeight="12.75"/>
  <cols>
    <col min="1" max="1" width="1.37890625" style="0" customWidth="1"/>
    <col min="2" max="2" width="2.625" style="0" hidden="1" customWidth="1"/>
    <col min="3" max="3" width="1.37890625" style="0" customWidth="1"/>
    <col min="4" max="4" width="18.625" style="0" customWidth="1"/>
    <col min="5" max="5" width="14.375" style="0" hidden="1" customWidth="1"/>
    <col min="6" max="6" width="7.50390625" style="0" customWidth="1"/>
    <col min="7" max="7" width="12.625" style="5" customWidth="1"/>
    <col min="8" max="8" width="15.50390625" style="5" customWidth="1"/>
    <col min="9" max="9" width="1.4921875" style="0" customWidth="1"/>
    <col min="10" max="10" width="14.50390625" style="0" customWidth="1"/>
    <col min="11" max="11" width="1.4921875" style="0" hidden="1" customWidth="1"/>
    <col min="12" max="12" width="15.375" style="0" hidden="1" customWidth="1"/>
    <col min="13" max="13" width="16.875" style="0" customWidth="1"/>
    <col min="14" max="14" width="4.125" style="0" hidden="1" customWidth="1"/>
    <col min="15" max="15" width="14.625" style="5" customWidth="1"/>
    <col min="16" max="16" width="1.37890625" style="0" customWidth="1"/>
    <col min="17" max="17" width="21.625" style="0" customWidth="1"/>
    <col min="18" max="18" width="17.625" style="0" customWidth="1"/>
    <col min="19" max="19" width="14.50390625" style="5" customWidth="1"/>
    <col min="20" max="20" width="9.50390625" style="262" customWidth="1"/>
    <col min="21" max="21" width="5.50390625" style="5" customWidth="1"/>
    <col min="22" max="25" width="5.00390625" style="5" customWidth="1"/>
    <col min="26" max="29" width="8.50390625" style="5" customWidth="1"/>
    <col min="30" max="30" width="7.625" style="5" customWidth="1"/>
  </cols>
  <sheetData>
    <row r="1" spans="2:30" ht="21.75" customHeight="1">
      <c r="B1" s="910" t="s">
        <v>349</v>
      </c>
      <c r="C1" s="910"/>
      <c r="D1" s="910"/>
      <c r="E1" s="910"/>
      <c r="F1" s="910"/>
      <c r="G1" s="910"/>
      <c r="H1" s="910"/>
      <c r="J1" s="911" t="str">
        <f>'①鑑（はじめに入力）'!S1</f>
        <v>令和元年度　選手強化実績報告書（関東ブロック突破等対策プロジェクト）</v>
      </c>
      <c r="K1" s="911"/>
      <c r="L1" s="911"/>
      <c r="M1" s="911"/>
      <c r="N1" s="911"/>
      <c r="O1" s="911"/>
      <c r="P1" s="911"/>
      <c r="Q1" s="911"/>
      <c r="R1" s="911"/>
      <c r="S1" s="911"/>
      <c r="V1" s="911" t="str">
        <f>'①鑑（はじめに入力）'!D4</f>
        <v>群馬県高体連体操専門部</v>
      </c>
      <c r="W1" s="911"/>
      <c r="X1" s="911"/>
      <c r="Y1" s="911"/>
      <c r="Z1" s="911"/>
      <c r="AA1" s="911"/>
      <c r="AB1" s="911"/>
      <c r="AC1" s="911"/>
      <c r="AD1" s="911"/>
    </row>
    <row r="2" ht="13.5" thickBot="1"/>
    <row r="3" spans="4:30" ht="23.25" customHeight="1">
      <c r="D3" s="758" t="s">
        <v>289</v>
      </c>
      <c r="E3" s="759"/>
      <c r="F3" s="759"/>
      <c r="G3" s="759"/>
      <c r="H3" s="759"/>
      <c r="I3" s="210"/>
      <c r="J3" s="759" t="s">
        <v>291</v>
      </c>
      <c r="K3" s="759"/>
      <c r="L3" s="759"/>
      <c r="M3" s="759"/>
      <c r="N3" s="759"/>
      <c r="O3" s="912"/>
      <c r="P3" s="219"/>
      <c r="Q3" s="758" t="s">
        <v>298</v>
      </c>
      <c r="R3" s="759"/>
      <c r="S3" s="912"/>
      <c r="T3" s="931" t="s">
        <v>348</v>
      </c>
      <c r="U3" s="923" t="s">
        <v>339</v>
      </c>
      <c r="V3" s="924"/>
      <c r="W3" s="924"/>
      <c r="X3" s="924" t="s">
        <v>352</v>
      </c>
      <c r="Y3" s="924"/>
      <c r="Z3" s="151"/>
      <c r="AA3" s="151"/>
      <c r="AB3" s="151"/>
      <c r="AC3" s="151"/>
      <c r="AD3" s="308"/>
    </row>
    <row r="4" spans="4:30" ht="29.25" customHeight="1" thickBot="1">
      <c r="D4" s="208" t="s">
        <v>90</v>
      </c>
      <c r="E4" s="175"/>
      <c r="F4" s="209" t="s">
        <v>290</v>
      </c>
      <c r="G4" s="303" t="s">
        <v>91</v>
      </c>
      <c r="H4" s="303" t="s">
        <v>92</v>
      </c>
      <c r="I4" s="211">
        <f>'⑥帳簿'!P342</f>
        <v>0</v>
      </c>
      <c r="J4" s="175" t="s">
        <v>90</v>
      </c>
      <c r="K4" s="175"/>
      <c r="L4" s="175"/>
      <c r="M4" s="175" t="s">
        <v>292</v>
      </c>
      <c r="N4" s="175"/>
      <c r="O4" s="307" t="s">
        <v>54</v>
      </c>
      <c r="P4" s="219"/>
      <c r="Q4" s="208" t="s">
        <v>90</v>
      </c>
      <c r="R4" s="175" t="s">
        <v>292</v>
      </c>
      <c r="S4" s="307" t="s">
        <v>54</v>
      </c>
      <c r="T4" s="932"/>
      <c r="U4" s="913" t="s">
        <v>342</v>
      </c>
      <c r="V4" s="760" t="s">
        <v>106</v>
      </c>
      <c r="W4" s="761"/>
      <c r="X4" s="761"/>
      <c r="Y4" s="762"/>
      <c r="Z4" s="721" t="s">
        <v>188</v>
      </c>
      <c r="AA4" s="722"/>
      <c r="AB4" s="722"/>
      <c r="AC4" s="722"/>
      <c r="AD4" s="935"/>
    </row>
    <row r="5" spans="4:30" ht="25.5" customHeight="1">
      <c r="D5" s="202" t="str">
        <f>'⑥帳簿'!J342</f>
        <v>関東ブロック等突破対策プロジェクト交付金</v>
      </c>
      <c r="E5" s="203">
        <f>'⑥帳簿'!K342</f>
        <v>0</v>
      </c>
      <c r="F5" s="203">
        <f>'⑥帳簿'!L342</f>
        <v>111</v>
      </c>
      <c r="G5" s="224">
        <f>'⑥帳簿'!M342</f>
        <v>0</v>
      </c>
      <c r="H5" s="580"/>
      <c r="I5" s="210">
        <f>'⑥帳簿'!P343</f>
        <v>0</v>
      </c>
      <c r="J5" s="1089" t="str">
        <f>'③７－１'!B9</f>
        <v>関東ブロック等突破対策プロジェクト</v>
      </c>
      <c r="K5" s="203">
        <f>'③７－１'!C9</f>
        <v>0</v>
      </c>
      <c r="L5" s="203"/>
      <c r="M5" s="203"/>
      <c r="N5" s="203"/>
      <c r="O5" s="230">
        <f>'③７－１'!D9</f>
        <v>0</v>
      </c>
      <c r="P5" s="271"/>
      <c r="Q5" s="917" t="s">
        <v>299</v>
      </c>
      <c r="R5" s="217"/>
      <c r="S5" s="920">
        <f>'⑤７－３'!L278</f>
        <v>0</v>
      </c>
      <c r="T5" s="914" t="str">
        <f>IF(AND(G5-O5=0,SUM(G5:G9)-S5=0,SUM(O5:O9)-S5=0),"OK","再確認")</f>
        <v>OK</v>
      </c>
      <c r="U5" s="934"/>
      <c r="V5" s="763"/>
      <c r="W5" s="764"/>
      <c r="X5" s="764"/>
      <c r="Y5" s="765"/>
      <c r="Z5" s="243" t="s">
        <v>9</v>
      </c>
      <c r="AA5" s="251" t="s">
        <v>86</v>
      </c>
      <c r="AB5" s="251" t="s">
        <v>87</v>
      </c>
      <c r="AC5" s="251" t="s">
        <v>187</v>
      </c>
      <c r="AD5" s="309" t="s">
        <v>11</v>
      </c>
    </row>
    <row r="6" spans="4:30" ht="25.5" customHeight="1">
      <c r="D6" s="204">
        <f>'⑥帳簿'!J343</f>
        <v>0</v>
      </c>
      <c r="E6" s="195">
        <f>'⑥帳簿'!K343</f>
        <v>0</v>
      </c>
      <c r="F6" s="195">
        <f>'⑥帳簿'!L343</f>
        <v>112</v>
      </c>
      <c r="G6" s="225">
        <f>'⑥帳簿'!M343</f>
        <v>0</v>
      </c>
      <c r="H6" s="583"/>
      <c r="I6" s="212">
        <f>'⑥帳簿'!P344</f>
        <v>0</v>
      </c>
      <c r="J6" s="195">
        <f>'③７－１'!B10</f>
        <v>0</v>
      </c>
      <c r="K6" s="195">
        <f>'③７－１'!C10</f>
        <v>0</v>
      </c>
      <c r="L6" s="195"/>
      <c r="M6" s="195"/>
      <c r="N6" s="195"/>
      <c r="O6" s="231">
        <f>'③７－１'!D10</f>
        <v>0</v>
      </c>
      <c r="P6" s="271"/>
      <c r="Q6" s="918"/>
      <c r="R6" s="216"/>
      <c r="S6" s="921"/>
      <c r="T6" s="915"/>
      <c r="U6" s="318">
        <f>'④７－２'!B17</f>
        <v>0</v>
      </c>
      <c r="V6" s="258">
        <f>'④７－２'!D14</f>
        <v>0</v>
      </c>
      <c r="W6" s="243" t="s">
        <v>105</v>
      </c>
      <c r="X6" s="258">
        <f>'④７－２'!F14</f>
        <v>0</v>
      </c>
      <c r="Y6" s="243" t="s">
        <v>26</v>
      </c>
      <c r="Z6" s="258">
        <f>'④７－２'!H14</f>
        <v>0</v>
      </c>
      <c r="AA6" s="258">
        <f>'④７－２'!I14</f>
        <v>0</v>
      </c>
      <c r="AB6" s="258">
        <f>'④７－２'!J14</f>
        <v>0</v>
      </c>
      <c r="AC6" s="258">
        <f>'④７－２'!K14</f>
        <v>0</v>
      </c>
      <c r="AD6" s="319">
        <f>'④７－２'!L14</f>
        <v>0</v>
      </c>
    </row>
    <row r="7" spans="4:30" ht="25.5" customHeight="1">
      <c r="D7" s="204">
        <f>'⑥帳簿'!J344</f>
        <v>0</v>
      </c>
      <c r="E7" s="195">
        <f>'⑥帳簿'!K344</f>
        <v>0</v>
      </c>
      <c r="F7" s="195">
        <f>'⑥帳簿'!L344</f>
        <v>113</v>
      </c>
      <c r="G7" s="225">
        <f>'⑥帳簿'!M344</f>
        <v>0</v>
      </c>
      <c r="H7" s="583"/>
      <c r="I7" s="212">
        <f>'⑥帳簿'!P345</f>
        <v>0</v>
      </c>
      <c r="J7" s="195">
        <f>'③７－１'!B11</f>
        <v>0</v>
      </c>
      <c r="K7" s="195">
        <f>'③７－１'!C11</f>
        <v>0</v>
      </c>
      <c r="L7" s="195"/>
      <c r="M7" s="195"/>
      <c r="N7" s="195"/>
      <c r="O7" s="231">
        <f>'③７－１'!D11</f>
        <v>0</v>
      </c>
      <c r="P7" s="271"/>
      <c r="Q7" s="918"/>
      <c r="R7" s="216"/>
      <c r="S7" s="921"/>
      <c r="T7" s="915"/>
      <c r="U7" s="320"/>
      <c r="AD7" s="321"/>
    </row>
    <row r="8" spans="4:30" ht="25.5" customHeight="1">
      <c r="D8" s="289"/>
      <c r="E8" s="290">
        <f>'⑥帳簿'!K345</f>
        <v>0</v>
      </c>
      <c r="F8" s="290"/>
      <c r="G8" s="291"/>
      <c r="H8" s="584"/>
      <c r="I8" s="212">
        <f>'⑥帳簿'!P347</f>
        <v>0</v>
      </c>
      <c r="J8" s="290"/>
      <c r="K8" s="290">
        <f>'③７－１'!C12</f>
        <v>0</v>
      </c>
      <c r="L8" s="290"/>
      <c r="M8" s="290"/>
      <c r="N8" s="290"/>
      <c r="O8" s="292"/>
      <c r="P8" s="271"/>
      <c r="Q8" s="918"/>
      <c r="R8" s="365"/>
      <c r="S8" s="921"/>
      <c r="T8" s="915"/>
      <c r="U8" s="925" t="s">
        <v>343</v>
      </c>
      <c r="V8" s="743"/>
      <c r="W8" s="743"/>
      <c r="X8" s="764" t="s">
        <v>353</v>
      </c>
      <c r="Y8" s="764"/>
      <c r="AD8" s="321"/>
    </row>
    <row r="9" spans="4:30" ht="25.5" customHeight="1" thickBot="1">
      <c r="D9" s="205"/>
      <c r="E9" s="206"/>
      <c r="F9" s="206"/>
      <c r="G9" s="226"/>
      <c r="H9" s="581"/>
      <c r="I9" s="366"/>
      <c r="J9" s="206"/>
      <c r="K9" s="206"/>
      <c r="L9" s="206"/>
      <c r="M9" s="206"/>
      <c r="N9" s="206"/>
      <c r="O9" s="232"/>
      <c r="P9" s="367"/>
      <c r="Q9" s="919"/>
      <c r="R9" s="218"/>
      <c r="S9" s="922"/>
      <c r="T9" s="916"/>
      <c r="U9" s="913" t="s">
        <v>342</v>
      </c>
      <c r="V9" s="760" t="s">
        <v>106</v>
      </c>
      <c r="W9" s="761"/>
      <c r="X9" s="761"/>
      <c r="Y9" s="762"/>
      <c r="Z9" s="721" t="s">
        <v>188</v>
      </c>
      <c r="AA9" s="722"/>
      <c r="AB9" s="722"/>
      <c r="AC9" s="722"/>
      <c r="AD9" s="935"/>
    </row>
    <row r="10" spans="4:30" ht="25.5" customHeight="1" thickBot="1">
      <c r="D10" s="273" t="s">
        <v>59</v>
      </c>
      <c r="E10" s="21">
        <f>'⑥帳簿'!K346</f>
        <v>0</v>
      </c>
      <c r="F10" s="21">
        <f>'⑥帳簿'!L347</f>
        <v>121</v>
      </c>
      <c r="G10" s="274">
        <f>'⑥帳簿'!M347</f>
        <v>0</v>
      </c>
      <c r="H10" s="586"/>
      <c r="I10" s="212">
        <f>'⑥帳簿'!P348</f>
        <v>0</v>
      </c>
      <c r="J10" s="21" t="str">
        <f>'③７－１'!B14</f>
        <v>参加者負担金</v>
      </c>
      <c r="K10" s="21">
        <f>'③７－１'!C13</f>
        <v>0</v>
      </c>
      <c r="L10" s="21"/>
      <c r="M10" s="21"/>
      <c r="N10" s="21"/>
      <c r="O10" s="275">
        <f>'③７－１'!D14</f>
        <v>0</v>
      </c>
      <c r="P10" s="219"/>
      <c r="Q10" s="297" t="s">
        <v>300</v>
      </c>
      <c r="R10" s="276"/>
      <c r="S10" s="275">
        <f>'⑤７－３'!L279</f>
        <v>0</v>
      </c>
      <c r="T10" s="314" t="str">
        <f>IF(AND(G10-O10=0,G10-S10=0,O10-S10=0),"OK","再確認")</f>
        <v>OK</v>
      </c>
      <c r="U10" s="860"/>
      <c r="V10" s="763"/>
      <c r="W10" s="764"/>
      <c r="X10" s="764"/>
      <c r="Y10" s="765"/>
      <c r="Z10" s="243" t="s">
        <v>9</v>
      </c>
      <c r="AA10" s="251" t="s">
        <v>86</v>
      </c>
      <c r="AB10" s="251" t="s">
        <v>87</v>
      </c>
      <c r="AC10" s="251" t="s">
        <v>187</v>
      </c>
      <c r="AD10" s="309" t="s">
        <v>11</v>
      </c>
    </row>
    <row r="11" spans="4:30" ht="25.5" customHeight="1" thickBot="1">
      <c r="D11" s="277" t="s">
        <v>61</v>
      </c>
      <c r="E11" s="278">
        <f>'⑥帳簿'!K347</f>
        <v>0</v>
      </c>
      <c r="F11" s="278">
        <f>'⑥帳簿'!L348</f>
        <v>131</v>
      </c>
      <c r="G11" s="279">
        <f>'⑥帳簿'!M348</f>
        <v>0</v>
      </c>
      <c r="H11" s="587"/>
      <c r="I11" s="280">
        <f>'⑥帳簿'!P349</f>
        <v>0</v>
      </c>
      <c r="J11" s="278" t="str">
        <f>'③７－１'!B15</f>
        <v>雑収入</v>
      </c>
      <c r="K11" s="278">
        <f>'③７－１'!C14</f>
        <v>0</v>
      </c>
      <c r="L11" s="278"/>
      <c r="M11" s="278"/>
      <c r="N11" s="278"/>
      <c r="O11" s="281">
        <f>'③７－１'!D15</f>
        <v>0</v>
      </c>
      <c r="P11" s="282"/>
      <c r="Q11" s="298" t="s">
        <v>302</v>
      </c>
      <c r="R11" s="283"/>
      <c r="S11" s="281">
        <f>'⑤７－３'!L283</f>
        <v>0</v>
      </c>
      <c r="T11" s="315" t="str">
        <f>IF(AND(G11-O11=0,G11-S11=0,O11-S11=0),"OK","再確認")</f>
        <v>OK</v>
      </c>
      <c r="U11" s="322">
        <f>'⑤７－３'!$AX$275</f>
        <v>0</v>
      </c>
      <c r="V11" s="258">
        <f>'⑤７－３'!B262</f>
        <v>0</v>
      </c>
      <c r="W11" s="243" t="s">
        <v>105</v>
      </c>
      <c r="X11" s="258">
        <f>'⑤７－３'!D262</f>
        <v>0</v>
      </c>
      <c r="Y11" s="243" t="s">
        <v>26</v>
      </c>
      <c r="Z11" s="300">
        <f>'⑤７－３'!F262</f>
        <v>0</v>
      </c>
      <c r="AA11" s="258">
        <f>'⑤７－３'!G277</f>
        <v>0</v>
      </c>
      <c r="AB11" s="258">
        <f>'⑤７－３'!G278</f>
        <v>0</v>
      </c>
      <c r="AC11" s="300">
        <f>'⑤７－３'!G262</f>
        <v>0</v>
      </c>
      <c r="AD11" s="323">
        <f>'⑤７－３'!H262</f>
        <v>0</v>
      </c>
    </row>
    <row r="12" spans="4:30" ht="25.5" customHeight="1">
      <c r="D12" s="266" t="s">
        <v>62</v>
      </c>
      <c r="E12" s="267">
        <f>'⑥帳簿'!K348</f>
        <v>0</v>
      </c>
      <c r="F12" s="267">
        <f>'⑥帳簿'!L349</f>
        <v>141</v>
      </c>
      <c r="G12" s="268">
        <f>'⑥帳簿'!M349</f>
        <v>0</v>
      </c>
      <c r="H12" s="582"/>
      <c r="I12" s="212">
        <f>'⑥帳簿'!P350</f>
        <v>0</v>
      </c>
      <c r="J12" s="267" t="str">
        <f>'③７－１'!B16</f>
        <v>負担金</v>
      </c>
      <c r="K12" s="267">
        <f>'③７－１'!C15</f>
        <v>0</v>
      </c>
      <c r="L12" s="267"/>
      <c r="M12" s="267"/>
      <c r="N12" s="267"/>
      <c r="O12" s="269">
        <f>'③７－１'!D16</f>
        <v>0</v>
      </c>
      <c r="P12" s="219"/>
      <c r="Q12" s="299" t="s">
        <v>301</v>
      </c>
      <c r="R12" s="270"/>
      <c r="S12" s="269">
        <f>'⑤７－３'!L282</f>
        <v>0</v>
      </c>
      <c r="T12" s="314" t="str">
        <f>IF(AND(G12-O12=0,G12-S12=0,O12-S12=0),"OK","再確認")</f>
        <v>OK</v>
      </c>
      <c r="U12" s="320"/>
      <c r="AD12" s="321"/>
    </row>
    <row r="13" spans="4:30" ht="25.5" customHeight="1" thickBot="1">
      <c r="D13" s="205" t="s">
        <v>170</v>
      </c>
      <c r="E13" s="206">
        <f>'⑥帳簿'!K349</f>
        <v>0</v>
      </c>
      <c r="F13" s="206">
        <f>'⑥帳簿'!L350</f>
        <v>151</v>
      </c>
      <c r="G13" s="226">
        <f>'⑥帳簿'!M350</f>
        <v>0</v>
      </c>
      <c r="H13" s="581"/>
      <c r="I13" s="211">
        <f>'⑥帳簿'!P351</f>
        <v>0</v>
      </c>
      <c r="J13" s="206" t="str">
        <f>'③７－１'!B17</f>
        <v>そ　 の   他</v>
      </c>
      <c r="K13" s="206">
        <f>'③７－１'!C16</f>
        <v>0</v>
      </c>
      <c r="L13" s="206"/>
      <c r="M13" s="206"/>
      <c r="N13" s="206"/>
      <c r="O13" s="232">
        <f>'③７－１'!D17</f>
        <v>0</v>
      </c>
      <c r="P13" s="219"/>
      <c r="Q13" s="296" t="s">
        <v>96</v>
      </c>
      <c r="R13" s="218"/>
      <c r="S13" s="232">
        <f>'⑤７－３'!L284</f>
        <v>0</v>
      </c>
      <c r="T13" s="316" t="str">
        <f>IF(AND(G13-O13=0,G13-S13=0,O13-S13=0),"OK","再確認")</f>
        <v>OK</v>
      </c>
      <c r="U13" s="320"/>
      <c r="AD13" s="321"/>
    </row>
    <row r="14" spans="4:30" ht="25.5" customHeight="1" thickBot="1">
      <c r="D14" s="284" t="s">
        <v>129</v>
      </c>
      <c r="E14" s="285">
        <f>'⑥帳簿'!K350</f>
        <v>0</v>
      </c>
      <c r="F14" s="285">
        <f>'⑥帳簿'!L351</f>
        <v>211</v>
      </c>
      <c r="G14" s="579"/>
      <c r="H14" s="286">
        <f>'⑥帳簿'!O351</f>
        <v>0</v>
      </c>
      <c r="I14" s="210">
        <f>'⑥帳簿'!P352</f>
        <v>0</v>
      </c>
      <c r="J14" s="285" t="str">
        <f>'③７－１'!F9</f>
        <v>報償費</v>
      </c>
      <c r="K14" s="285">
        <f>'③７－１'!G9</f>
        <v>0</v>
      </c>
      <c r="L14" s="285">
        <f>'③７－１'!H9</f>
        <v>0</v>
      </c>
      <c r="M14" s="285" t="str">
        <f>'③７－１'!I9</f>
        <v>報償金</v>
      </c>
      <c r="N14" s="285">
        <f>'③７－１'!J9</f>
        <v>0</v>
      </c>
      <c r="O14" s="287">
        <f>'③７－１'!K9</f>
        <v>0</v>
      </c>
      <c r="P14" s="219"/>
      <c r="Q14" s="284" t="s">
        <v>303</v>
      </c>
      <c r="R14" s="285" t="s">
        <v>350</v>
      </c>
      <c r="S14" s="287">
        <f>'⑤７－３'!P277</f>
        <v>0</v>
      </c>
      <c r="T14" s="317" t="str">
        <f>IF(AND(H14-O14=0,H14-S14=0,O14-S14=0),"OK","再確認")</f>
        <v>OK</v>
      </c>
      <c r="U14" s="923" t="s">
        <v>346</v>
      </c>
      <c r="V14" s="924"/>
      <c r="W14" s="924"/>
      <c r="X14" s="151"/>
      <c r="Y14" s="151"/>
      <c r="Z14" s="151"/>
      <c r="AA14" s="151"/>
      <c r="AB14" s="928"/>
      <c r="AC14" s="928"/>
      <c r="AD14" s="929"/>
    </row>
    <row r="15" spans="4:30" ht="25.5" customHeight="1">
      <c r="D15" s="202" t="s">
        <v>131</v>
      </c>
      <c r="E15" s="203">
        <f>'⑥帳簿'!K351</f>
        <v>0</v>
      </c>
      <c r="F15" s="203">
        <f>'⑥帳簿'!L352</f>
        <v>221</v>
      </c>
      <c r="G15" s="580"/>
      <c r="H15" s="224">
        <f>'⑥帳簿'!O352</f>
        <v>0</v>
      </c>
      <c r="I15" s="210">
        <f>'⑥帳簿'!P353</f>
        <v>0</v>
      </c>
      <c r="J15" s="203" t="str">
        <f>'③７－１'!F10</f>
        <v>旅　費</v>
      </c>
      <c r="K15" s="203">
        <f>'③７－１'!G10</f>
        <v>0</v>
      </c>
      <c r="L15" s="203">
        <f>'③７－１'!H10</f>
        <v>0</v>
      </c>
      <c r="M15" s="203" t="str">
        <f>'③７－１'!I10</f>
        <v>交通費</v>
      </c>
      <c r="N15" s="203">
        <f>'③７－１'!J10</f>
        <v>0</v>
      </c>
      <c r="O15" s="230">
        <f>'③７－１'!K10</f>
        <v>0</v>
      </c>
      <c r="P15" s="288"/>
      <c r="Q15" s="202" t="s">
        <v>304</v>
      </c>
      <c r="R15" s="203" t="s">
        <v>305</v>
      </c>
      <c r="S15" s="230">
        <f>'⑤７－３'!U277</f>
        <v>0</v>
      </c>
      <c r="T15" s="317" t="str">
        <f aca="true" t="shared" si="0" ref="T15:T31">IF(AND(H15-O15=0,H15-S15=0,O15-S15=0),"OK","再確認")</f>
        <v>OK</v>
      </c>
      <c r="U15" s="913" t="s">
        <v>342</v>
      </c>
      <c r="V15" s="760" t="s">
        <v>106</v>
      </c>
      <c r="W15" s="761"/>
      <c r="X15" s="761"/>
      <c r="Y15" s="762"/>
      <c r="Z15" s="721" t="s">
        <v>188</v>
      </c>
      <c r="AA15" s="722"/>
      <c r="AB15" s="764"/>
      <c r="AC15" s="764"/>
      <c r="AD15" s="933"/>
    </row>
    <row r="16" spans="4:30" ht="25.5" customHeight="1" thickBot="1">
      <c r="D16" s="205" t="s">
        <v>4</v>
      </c>
      <c r="E16" s="206">
        <f>'⑥帳簿'!K352</f>
        <v>0</v>
      </c>
      <c r="F16" s="206">
        <f>'⑥帳簿'!L353</f>
        <v>222</v>
      </c>
      <c r="G16" s="581"/>
      <c r="H16" s="226">
        <f>'⑥帳簿'!O353</f>
        <v>0</v>
      </c>
      <c r="I16" s="211">
        <f>'⑥帳簿'!P354</f>
        <v>0</v>
      </c>
      <c r="J16" s="206"/>
      <c r="K16" s="206">
        <f>'③７－１'!G11</f>
        <v>0</v>
      </c>
      <c r="L16" s="206">
        <f>'③７－１'!H11</f>
        <v>0</v>
      </c>
      <c r="M16" s="206" t="str">
        <f>'③７－１'!I11</f>
        <v>宿泊費</v>
      </c>
      <c r="N16" s="206">
        <f>'③７－１'!J11</f>
        <v>0</v>
      </c>
      <c r="O16" s="232">
        <f>'③７－１'!K11</f>
        <v>0</v>
      </c>
      <c r="P16" s="272"/>
      <c r="Q16" s="205"/>
      <c r="R16" s="206" t="s">
        <v>306</v>
      </c>
      <c r="S16" s="232">
        <f>'⑤７－３'!Z277</f>
        <v>0</v>
      </c>
      <c r="T16" s="316" t="str">
        <f t="shared" si="0"/>
        <v>OK</v>
      </c>
      <c r="U16" s="860"/>
      <c r="V16" s="763"/>
      <c r="W16" s="764"/>
      <c r="X16" s="764"/>
      <c r="Y16" s="765"/>
      <c r="Z16" s="243" t="s">
        <v>9</v>
      </c>
      <c r="AA16" s="251" t="s">
        <v>86</v>
      </c>
      <c r="AB16" s="251" t="s">
        <v>87</v>
      </c>
      <c r="AC16" s="251" t="s">
        <v>187</v>
      </c>
      <c r="AD16" s="309" t="s">
        <v>11</v>
      </c>
    </row>
    <row r="17" spans="4:30" ht="25.5" customHeight="1">
      <c r="D17" s="266" t="s">
        <v>58</v>
      </c>
      <c r="E17" s="267">
        <f>'⑥帳簿'!K353</f>
        <v>0</v>
      </c>
      <c r="F17" s="267">
        <f>'⑥帳簿'!L354</f>
        <v>311</v>
      </c>
      <c r="G17" s="582"/>
      <c r="H17" s="268">
        <f>'⑥帳簿'!O354</f>
        <v>0</v>
      </c>
      <c r="I17" s="212">
        <f>'⑥帳簿'!P355</f>
        <v>0</v>
      </c>
      <c r="J17" s="267" t="str">
        <f>'③７－１'!F12</f>
        <v>需用費</v>
      </c>
      <c r="K17" s="267">
        <f>'③７－１'!G12</f>
        <v>0</v>
      </c>
      <c r="L17" s="267">
        <f>'③７－１'!H12</f>
        <v>0</v>
      </c>
      <c r="M17" s="267" t="str">
        <f>'③７－１'!I12</f>
        <v>食糧費</v>
      </c>
      <c r="N17" s="267">
        <f>'③７－１'!J12</f>
        <v>0</v>
      </c>
      <c r="O17" s="269">
        <f>'③７－１'!K12</f>
        <v>0</v>
      </c>
      <c r="P17" s="219"/>
      <c r="Q17" s="266" t="s">
        <v>307</v>
      </c>
      <c r="R17" s="267" t="s">
        <v>58</v>
      </c>
      <c r="S17" s="269">
        <f>'⑤７－３'!AG278</f>
        <v>0</v>
      </c>
      <c r="T17" s="314" t="str">
        <f t="shared" si="0"/>
        <v>OK</v>
      </c>
      <c r="U17" s="310" t="str">
        <f>IF(U6-U11=0,"OK","再確認")</f>
        <v>OK</v>
      </c>
      <c r="V17" s="259" t="str">
        <f>IF(V6-V11=0,"OK","再確認")</f>
        <v>OK</v>
      </c>
      <c r="W17" s="243" t="s">
        <v>105</v>
      </c>
      <c r="X17" s="259" t="str">
        <f>IF(X6-X11=0,"OK","再確認")</f>
        <v>OK</v>
      </c>
      <c r="Y17" s="243" t="s">
        <v>26</v>
      </c>
      <c r="Z17" s="260" t="str">
        <f>IF(Z6-Z11=0,"OK","再確認")</f>
        <v>OK</v>
      </c>
      <c r="AA17" s="261" t="str">
        <f>IF(AA6-AA11=0,"OK","再確認")</f>
        <v>OK</v>
      </c>
      <c r="AB17" s="261" t="str">
        <f>IF(AB6-AB11=0,"OK","再確認")</f>
        <v>OK</v>
      </c>
      <c r="AC17" s="260" t="str">
        <f>IF(AC6-AC11=0,"OK","再確認")</f>
        <v>OK</v>
      </c>
      <c r="AD17" s="311" t="str">
        <f>IF(AD6-AD11=0,"OK","再確認")</f>
        <v>OK</v>
      </c>
    </row>
    <row r="18" spans="4:30" ht="25.5" customHeight="1" thickBot="1">
      <c r="D18" s="204" t="s">
        <v>60</v>
      </c>
      <c r="E18" s="195">
        <f>'⑥帳簿'!K354</f>
        <v>0</v>
      </c>
      <c r="F18" s="195">
        <f>'⑥帳簿'!L355</f>
        <v>312</v>
      </c>
      <c r="G18" s="583"/>
      <c r="H18" s="225">
        <f>'⑥帳簿'!O355</f>
        <v>0</v>
      </c>
      <c r="I18" s="212">
        <f>'⑥帳簿'!P356</f>
        <v>0</v>
      </c>
      <c r="J18" s="195"/>
      <c r="K18" s="195">
        <f>'③７－１'!G13</f>
        <v>0</v>
      </c>
      <c r="L18" s="195">
        <f>'③７－１'!H13</f>
        <v>0</v>
      </c>
      <c r="M18" s="195" t="str">
        <f>'③７－１'!I13</f>
        <v>消耗品費</v>
      </c>
      <c r="N18" s="195">
        <f>'③７－１'!J13</f>
        <v>0</v>
      </c>
      <c r="O18" s="231">
        <f>'③７－１'!K13</f>
        <v>0</v>
      </c>
      <c r="P18" s="219"/>
      <c r="Q18" s="204"/>
      <c r="R18" s="195" t="s">
        <v>60</v>
      </c>
      <c r="S18" s="231">
        <f>'⑤７－３'!AG279</f>
        <v>0</v>
      </c>
      <c r="T18" s="314" t="str">
        <f t="shared" si="0"/>
        <v>OK</v>
      </c>
      <c r="U18" s="312"/>
      <c r="V18" s="169"/>
      <c r="W18" s="169"/>
      <c r="X18" s="169"/>
      <c r="Y18" s="169"/>
      <c r="Z18" s="169"/>
      <c r="AA18" s="169"/>
      <c r="AB18" s="169"/>
      <c r="AC18" s="169"/>
      <c r="AD18" s="313"/>
    </row>
    <row r="19" spans="4:20" ht="25.5" customHeight="1">
      <c r="D19" s="204" t="s">
        <v>100</v>
      </c>
      <c r="E19" s="195">
        <f>'⑥帳簿'!K355</f>
        <v>0</v>
      </c>
      <c r="F19" s="195">
        <f>'⑥帳簿'!L356</f>
        <v>313</v>
      </c>
      <c r="G19" s="583"/>
      <c r="H19" s="225">
        <f>'⑥帳簿'!O356</f>
        <v>0</v>
      </c>
      <c r="I19" s="212">
        <f>'⑥帳簿'!P357</f>
        <v>0</v>
      </c>
      <c r="J19" s="195"/>
      <c r="K19" s="195">
        <f>'③７－１'!G14</f>
        <v>0</v>
      </c>
      <c r="L19" s="195">
        <f>'③７－１'!H14</f>
        <v>0</v>
      </c>
      <c r="M19" s="195" t="str">
        <f>'③７－１'!I14</f>
        <v>燃料費</v>
      </c>
      <c r="N19" s="195">
        <f>'③７－１'!J14</f>
        <v>0</v>
      </c>
      <c r="O19" s="231">
        <f>'③７－１'!K14</f>
        <v>0</v>
      </c>
      <c r="P19" s="219"/>
      <c r="Q19" s="204"/>
      <c r="R19" s="195" t="s">
        <v>308</v>
      </c>
      <c r="S19" s="231">
        <f>'⑤７－３'!AG280</f>
        <v>0</v>
      </c>
      <c r="T19" s="314" t="str">
        <f t="shared" si="0"/>
        <v>OK</v>
      </c>
    </row>
    <row r="20" spans="4:20" ht="25.5" customHeight="1">
      <c r="D20" s="204" t="s">
        <v>63</v>
      </c>
      <c r="E20" s="195">
        <f>'⑥帳簿'!K356</f>
        <v>0</v>
      </c>
      <c r="F20" s="195">
        <f>'⑥帳簿'!L357</f>
        <v>314</v>
      </c>
      <c r="G20" s="583"/>
      <c r="H20" s="225">
        <f>'⑥帳簿'!O357</f>
        <v>0</v>
      </c>
      <c r="I20" s="212">
        <f>'⑥帳簿'!P358</f>
        <v>0</v>
      </c>
      <c r="J20" s="195"/>
      <c r="K20" s="195">
        <f>'③７－１'!G15</f>
        <v>0</v>
      </c>
      <c r="L20" s="195">
        <f>'③７－１'!H15</f>
        <v>0</v>
      </c>
      <c r="M20" s="195" t="str">
        <f>'③７－１'!I15</f>
        <v>光熱水費</v>
      </c>
      <c r="N20" s="195">
        <f>'③７－１'!J15</f>
        <v>0</v>
      </c>
      <c r="O20" s="231">
        <f>'③７－１'!K15</f>
        <v>0</v>
      </c>
      <c r="P20" s="219"/>
      <c r="Q20" s="204"/>
      <c r="R20" s="195" t="s">
        <v>63</v>
      </c>
      <c r="S20" s="231">
        <f>'⑤７－３'!AG281</f>
        <v>0</v>
      </c>
      <c r="T20" s="264" t="str">
        <f t="shared" si="0"/>
        <v>OK</v>
      </c>
    </row>
    <row r="21" spans="4:20" ht="25.5" customHeight="1">
      <c r="D21" s="204" t="s">
        <v>101</v>
      </c>
      <c r="E21" s="195">
        <f>'⑥帳簿'!K357</f>
        <v>0</v>
      </c>
      <c r="F21" s="195">
        <f>'⑥帳簿'!L358</f>
        <v>315</v>
      </c>
      <c r="G21" s="583"/>
      <c r="H21" s="225">
        <f>'⑥帳簿'!O358</f>
        <v>0</v>
      </c>
      <c r="I21" s="212">
        <f>'⑥帳簿'!P359</f>
        <v>0</v>
      </c>
      <c r="J21" s="195"/>
      <c r="K21" s="195">
        <f>'③７－１'!G16</f>
        <v>0</v>
      </c>
      <c r="L21" s="195">
        <f>'③７－１'!H16</f>
        <v>0</v>
      </c>
      <c r="M21" s="195" t="str">
        <f>'③７－１'!I16</f>
        <v>賄材料費</v>
      </c>
      <c r="N21" s="195">
        <f>'③７－１'!J16</f>
        <v>0</v>
      </c>
      <c r="O21" s="231">
        <f>'③７－１'!K16</f>
        <v>0</v>
      </c>
      <c r="P21" s="219"/>
      <c r="Q21" s="204"/>
      <c r="R21" s="195" t="s">
        <v>309</v>
      </c>
      <c r="S21" s="231">
        <f>'⑤７－３'!AG282</f>
        <v>0</v>
      </c>
      <c r="T21" s="264" t="str">
        <f t="shared" si="0"/>
        <v>OK</v>
      </c>
    </row>
    <row r="22" spans="4:30" ht="25.5" customHeight="1">
      <c r="D22" s="204" t="s">
        <v>103</v>
      </c>
      <c r="E22" s="195">
        <f>'⑥帳簿'!K358</f>
        <v>0</v>
      </c>
      <c r="F22" s="195">
        <f>'⑥帳簿'!L359</f>
        <v>316</v>
      </c>
      <c r="G22" s="583"/>
      <c r="H22" s="225">
        <f>'⑥帳簿'!O359</f>
        <v>0</v>
      </c>
      <c r="I22" s="212">
        <f>'⑥帳簿'!P360</f>
        <v>0</v>
      </c>
      <c r="J22" s="195"/>
      <c r="K22" s="195">
        <f>'③７－１'!G17</f>
        <v>0</v>
      </c>
      <c r="L22" s="195">
        <f>'③７－１'!H17</f>
        <v>0</v>
      </c>
      <c r="M22" s="195" t="str">
        <f>'③７－１'!I17</f>
        <v>修繕料</v>
      </c>
      <c r="N22" s="195">
        <f>'③７－１'!J17</f>
        <v>0</v>
      </c>
      <c r="O22" s="231">
        <f>'③７－１'!K17</f>
        <v>0</v>
      </c>
      <c r="P22" s="219"/>
      <c r="Q22" s="204"/>
      <c r="R22" s="195" t="s">
        <v>310</v>
      </c>
      <c r="S22" s="231">
        <f>'⑤７－３'!AG283</f>
        <v>0</v>
      </c>
      <c r="T22" s="264" t="str">
        <f t="shared" si="0"/>
        <v>OK</v>
      </c>
      <c r="V22"/>
      <c r="W22"/>
      <c r="X22"/>
      <c r="Y22"/>
      <c r="Z22"/>
      <c r="AA22"/>
      <c r="AB22"/>
      <c r="AC22"/>
      <c r="AD22"/>
    </row>
    <row r="23" spans="4:30" ht="25.5" customHeight="1" thickBot="1">
      <c r="D23" s="289" t="s">
        <v>64</v>
      </c>
      <c r="E23" s="290">
        <f>'⑥帳簿'!K359</f>
        <v>0</v>
      </c>
      <c r="F23" s="290">
        <f>'⑥帳簿'!L360</f>
        <v>317</v>
      </c>
      <c r="G23" s="584"/>
      <c r="H23" s="291">
        <f>'⑥帳簿'!O360</f>
        <v>0</v>
      </c>
      <c r="I23" s="212">
        <f>'⑥帳簿'!P361</f>
        <v>0</v>
      </c>
      <c r="J23" s="290"/>
      <c r="K23" s="290">
        <f>'③７－１'!G18</f>
        <v>0</v>
      </c>
      <c r="L23" s="290">
        <f>'③７－１'!H18</f>
        <v>0</v>
      </c>
      <c r="M23" s="290" t="str">
        <f>'③７－１'!I18</f>
        <v>医薬材料費</v>
      </c>
      <c r="N23" s="290">
        <f>'③７－１'!J18</f>
        <v>0</v>
      </c>
      <c r="O23" s="292">
        <f>'③７－１'!K18</f>
        <v>0</v>
      </c>
      <c r="P23" s="219"/>
      <c r="Q23" s="289"/>
      <c r="R23" s="290" t="s">
        <v>64</v>
      </c>
      <c r="S23" s="292">
        <f>'⑤７－３'!AG284</f>
        <v>0</v>
      </c>
      <c r="T23" s="264" t="str">
        <f t="shared" si="0"/>
        <v>OK</v>
      </c>
      <c r="V23"/>
      <c r="W23"/>
      <c r="X23"/>
      <c r="Y23"/>
      <c r="Z23"/>
      <c r="AA23"/>
      <c r="AB23"/>
      <c r="AC23"/>
      <c r="AD23"/>
    </row>
    <row r="24" spans="4:30" ht="25.5" customHeight="1">
      <c r="D24" s="202" t="s">
        <v>116</v>
      </c>
      <c r="E24" s="203">
        <f>'⑥帳簿'!K360</f>
        <v>0</v>
      </c>
      <c r="F24" s="203">
        <f>'⑥帳簿'!L361</f>
        <v>411</v>
      </c>
      <c r="G24" s="580"/>
      <c r="H24" s="224">
        <f>'⑥帳簿'!O361</f>
        <v>0</v>
      </c>
      <c r="I24" s="210">
        <f>'⑥帳簿'!P362</f>
        <v>0</v>
      </c>
      <c r="J24" s="203" t="str">
        <f>'③７－１'!F19</f>
        <v>役務費</v>
      </c>
      <c r="K24" s="203">
        <f>'③７－１'!G19</f>
        <v>0</v>
      </c>
      <c r="L24" s="203">
        <f>'③７－１'!H19</f>
        <v>0</v>
      </c>
      <c r="M24" s="203" t="str">
        <f>'③７－１'!I19</f>
        <v>通信運搬費</v>
      </c>
      <c r="N24" s="203">
        <f>'③７－１'!J19</f>
        <v>0</v>
      </c>
      <c r="O24" s="230">
        <f>'③７－１'!K19</f>
        <v>0</v>
      </c>
      <c r="P24" s="288"/>
      <c r="Q24" s="202" t="s">
        <v>311</v>
      </c>
      <c r="R24" s="203" t="s">
        <v>312</v>
      </c>
      <c r="S24" s="230">
        <f>'⑤７－３'!AJ278</f>
        <v>0</v>
      </c>
      <c r="T24" s="263" t="str">
        <f t="shared" si="0"/>
        <v>OK</v>
      </c>
      <c r="V24"/>
      <c r="W24"/>
      <c r="X24"/>
      <c r="Y24"/>
      <c r="Z24"/>
      <c r="AA24"/>
      <c r="AB24"/>
      <c r="AC24"/>
      <c r="AD24"/>
    </row>
    <row r="25" spans="4:30" ht="25.5" customHeight="1">
      <c r="D25" s="289" t="s">
        <v>102</v>
      </c>
      <c r="E25" s="290">
        <f>'⑥帳簿'!K361</f>
        <v>0</v>
      </c>
      <c r="F25" s="290">
        <f>'⑥帳簿'!L362</f>
        <v>412</v>
      </c>
      <c r="G25" s="584"/>
      <c r="H25" s="291">
        <f>'⑥帳簿'!O362</f>
        <v>0</v>
      </c>
      <c r="I25" s="212">
        <f>'⑥帳簿'!P363</f>
        <v>0</v>
      </c>
      <c r="J25" s="290"/>
      <c r="K25" s="290">
        <f>'③７－１'!G20</f>
        <v>0</v>
      </c>
      <c r="L25" s="290">
        <f>'③７－１'!H20</f>
        <v>0</v>
      </c>
      <c r="M25" s="290" t="str">
        <f>'③７－１'!I20</f>
        <v>手数料</v>
      </c>
      <c r="N25" s="290">
        <f>'③７－１'!J20</f>
        <v>0</v>
      </c>
      <c r="O25" s="292">
        <f>'③７－１'!K20</f>
        <v>0</v>
      </c>
      <c r="P25" s="271"/>
      <c r="Q25" s="289"/>
      <c r="R25" s="290" t="s">
        <v>313</v>
      </c>
      <c r="S25" s="292">
        <f>'⑤７－３'!AJ279</f>
        <v>0</v>
      </c>
      <c r="T25" s="264" t="str">
        <f t="shared" si="0"/>
        <v>OK</v>
      </c>
      <c r="V25"/>
      <c r="W25"/>
      <c r="X25"/>
      <c r="Y25"/>
      <c r="Z25"/>
      <c r="AA25"/>
      <c r="AB25"/>
      <c r="AC25"/>
      <c r="AD25"/>
    </row>
    <row r="26" spans="4:30" ht="25.5" customHeight="1" thickBot="1">
      <c r="D26" s="205" t="s">
        <v>391</v>
      </c>
      <c r="E26" s="206"/>
      <c r="F26" s="206">
        <v>413</v>
      </c>
      <c r="G26" s="581"/>
      <c r="H26" s="226">
        <f>'⑥帳簿'!O363</f>
        <v>0</v>
      </c>
      <c r="I26" s="366"/>
      <c r="J26" s="206"/>
      <c r="K26" s="206"/>
      <c r="L26" s="206"/>
      <c r="M26" s="206" t="s">
        <v>391</v>
      </c>
      <c r="N26" s="206"/>
      <c r="O26" s="232">
        <f>'③７－１'!K21</f>
        <v>0</v>
      </c>
      <c r="P26" s="367"/>
      <c r="Q26" s="205"/>
      <c r="R26" s="206" t="s">
        <v>391</v>
      </c>
      <c r="S26" s="232">
        <f>'⑤７－３'!AJ280</f>
        <v>0</v>
      </c>
      <c r="T26" s="416" t="str">
        <f t="shared" si="0"/>
        <v>OK</v>
      </c>
      <c r="V26"/>
      <c r="W26"/>
      <c r="X26"/>
      <c r="Y26"/>
      <c r="Z26"/>
      <c r="AA26"/>
      <c r="AB26"/>
      <c r="AC26"/>
      <c r="AD26"/>
    </row>
    <row r="27" spans="4:30" ht="25.5" customHeight="1" thickBot="1">
      <c r="D27" s="266" t="s">
        <v>95</v>
      </c>
      <c r="E27" s="267">
        <f>'⑥帳簿'!K362</f>
        <v>0</v>
      </c>
      <c r="F27" s="267">
        <v>511</v>
      </c>
      <c r="G27" s="582"/>
      <c r="H27" s="268">
        <f>'⑥帳簿'!O364</f>
        <v>0</v>
      </c>
      <c r="I27" s="212">
        <f>'⑥帳簿'!P364</f>
        <v>0</v>
      </c>
      <c r="J27" s="930" t="str">
        <f>'③７－１'!G22</f>
        <v>使用料及び賃借料</v>
      </c>
      <c r="K27" s="930"/>
      <c r="L27" s="930"/>
      <c r="M27" s="930"/>
      <c r="N27" s="267">
        <f>'③７－１'!J22</f>
        <v>0</v>
      </c>
      <c r="O27" s="269">
        <f>'③７－１'!K22</f>
        <v>0</v>
      </c>
      <c r="P27" s="219"/>
      <c r="Q27" s="266" t="s">
        <v>314</v>
      </c>
      <c r="R27" s="267"/>
      <c r="S27" s="269">
        <f>'⑤７－３'!AK277</f>
        <v>0</v>
      </c>
      <c r="T27" s="264" t="str">
        <f t="shared" si="0"/>
        <v>OK</v>
      </c>
      <c r="V27"/>
      <c r="W27"/>
      <c r="X27"/>
      <c r="Y27"/>
      <c r="Z27"/>
      <c r="AA27"/>
      <c r="AB27"/>
      <c r="AC27"/>
      <c r="AD27"/>
    </row>
    <row r="28" spans="1:30" ht="25.5" customHeight="1" thickBot="1">
      <c r="A28" s="207"/>
      <c r="B28" s="44"/>
      <c r="C28" s="44"/>
      <c r="D28" s="289" t="s">
        <v>121</v>
      </c>
      <c r="E28" s="290">
        <f>'⑥帳簿'!K363</f>
        <v>0</v>
      </c>
      <c r="F28" s="290">
        <v>611</v>
      </c>
      <c r="G28" s="584"/>
      <c r="H28" s="291">
        <f>'⑥帳簿'!O365</f>
        <v>0</v>
      </c>
      <c r="I28" s="212">
        <f>'⑥帳簿'!P365</f>
        <v>0</v>
      </c>
      <c r="J28" s="290" t="str">
        <f>'③７－１'!F23</f>
        <v>備　品
購入費</v>
      </c>
      <c r="K28" s="290">
        <f>'③７－１'!G23</f>
        <v>0</v>
      </c>
      <c r="L28" s="290">
        <f>'③７－１'!H23</f>
        <v>0</v>
      </c>
      <c r="M28" s="290" t="str">
        <f>'③７－１'!I23</f>
        <v>用器具等
購入費</v>
      </c>
      <c r="N28" s="290">
        <f>'③７－１'!J23</f>
        <v>0</v>
      </c>
      <c r="O28" s="292">
        <f>'③７－１'!K23</f>
        <v>0</v>
      </c>
      <c r="P28" s="219"/>
      <c r="Q28" s="289" t="s">
        <v>315</v>
      </c>
      <c r="R28" s="290" t="s">
        <v>316</v>
      </c>
      <c r="S28" s="292">
        <f>'⑤７－３'!AN277</f>
        <v>0</v>
      </c>
      <c r="T28" s="264" t="str">
        <f t="shared" si="0"/>
        <v>OK</v>
      </c>
      <c r="V28"/>
      <c r="W28"/>
      <c r="X28"/>
      <c r="Y28"/>
      <c r="Z28"/>
      <c r="AA28"/>
      <c r="AB28"/>
      <c r="AC28"/>
      <c r="AD28"/>
    </row>
    <row r="29" spans="1:30" ht="25.5" customHeight="1" thickBot="1">
      <c r="A29" s="168"/>
      <c r="B29" s="167"/>
      <c r="C29" s="167"/>
      <c r="D29" s="202" t="s">
        <v>62</v>
      </c>
      <c r="E29" s="203">
        <f>'⑥帳簿'!K364</f>
        <v>0</v>
      </c>
      <c r="F29" s="203">
        <v>711</v>
      </c>
      <c r="G29" s="580"/>
      <c r="H29" s="224">
        <f>'⑥帳簿'!O366</f>
        <v>0</v>
      </c>
      <c r="I29" s="210">
        <f>'⑥帳簿'!P366</f>
        <v>0</v>
      </c>
      <c r="J29" s="926" t="s">
        <v>381</v>
      </c>
      <c r="K29" s="203">
        <f>'③７－１'!G24</f>
        <v>0</v>
      </c>
      <c r="L29" s="203">
        <f>'③７－１'!H24</f>
        <v>0</v>
      </c>
      <c r="M29" s="203" t="str">
        <f>'③７－１'!I24</f>
        <v>負担金</v>
      </c>
      <c r="N29" s="203">
        <f>'③７－１'!J24</f>
        <v>0</v>
      </c>
      <c r="O29" s="230">
        <f>'③７－１'!K24</f>
        <v>0</v>
      </c>
      <c r="P29" s="288"/>
      <c r="Q29" s="202" t="s">
        <v>317</v>
      </c>
      <c r="R29" s="203" t="s">
        <v>318</v>
      </c>
      <c r="S29" s="230">
        <f>'⑤７－３'!AS278</f>
        <v>0</v>
      </c>
      <c r="T29" s="263" t="str">
        <f t="shared" si="0"/>
        <v>OK</v>
      </c>
      <c r="V29"/>
      <c r="W29"/>
      <c r="X29"/>
      <c r="Y29"/>
      <c r="Z29"/>
      <c r="AA29"/>
      <c r="AB29"/>
      <c r="AC29"/>
      <c r="AD29"/>
    </row>
    <row r="30" spans="4:30" ht="25.5" customHeight="1" hidden="1" thickBot="1">
      <c r="D30" s="205"/>
      <c r="E30" s="206"/>
      <c r="F30" s="206"/>
      <c r="G30" s="581"/>
      <c r="H30" s="226"/>
      <c r="I30" s="211">
        <f>'⑥帳簿'!P368</f>
        <v>0</v>
      </c>
      <c r="J30" s="927"/>
      <c r="K30" s="206">
        <f>'③７－１'!G25</f>
        <v>0</v>
      </c>
      <c r="L30" s="206">
        <f>'③７－１'!H25</f>
        <v>0</v>
      </c>
      <c r="M30" s="206"/>
      <c r="N30" s="206"/>
      <c r="O30" s="232"/>
      <c r="P30" s="272"/>
      <c r="Q30" s="205"/>
      <c r="R30" s="206"/>
      <c r="S30" s="232"/>
      <c r="T30" s="265"/>
      <c r="V30"/>
      <c r="W30"/>
      <c r="X30"/>
      <c r="Y30"/>
      <c r="Z30"/>
      <c r="AA30"/>
      <c r="AB30"/>
      <c r="AC30"/>
      <c r="AD30"/>
    </row>
    <row r="31" spans="3:30" ht="26.25" customHeight="1" thickBot="1">
      <c r="C31" s="219"/>
      <c r="D31" s="293" t="s">
        <v>218</v>
      </c>
      <c r="E31" s="294">
        <f>'⑥帳簿'!K366</f>
        <v>0</v>
      </c>
      <c r="F31" s="294">
        <f>'⑥帳簿'!L368</f>
        <v>811</v>
      </c>
      <c r="G31" s="585"/>
      <c r="H31" s="295">
        <f>'⑥帳簿'!O368</f>
        <v>0</v>
      </c>
      <c r="I31" s="211">
        <f>'⑥帳簿'!P369</f>
        <v>0</v>
      </c>
      <c r="J31" s="294" t="s">
        <v>96</v>
      </c>
      <c r="K31" s="294" t="str">
        <f>'③７－１'!G26</f>
        <v>そ　　の　　他</v>
      </c>
      <c r="L31" s="294">
        <f>'③７－１'!H26</f>
        <v>0</v>
      </c>
      <c r="M31" s="294"/>
      <c r="N31" s="294">
        <f>'③７－１'!J26</f>
        <v>0</v>
      </c>
      <c r="O31" s="179">
        <f>'③７－１'!K26</f>
        <v>0</v>
      </c>
      <c r="P31" s="219"/>
      <c r="Q31" s="293" t="s">
        <v>96</v>
      </c>
      <c r="R31" s="294"/>
      <c r="S31" s="179">
        <f>'⑤７－３'!AT277</f>
        <v>0</v>
      </c>
      <c r="T31" s="265" t="str">
        <f t="shared" si="0"/>
        <v>OK</v>
      </c>
      <c r="V31"/>
      <c r="W31"/>
      <c r="X31"/>
      <c r="Y31"/>
      <c r="Z31"/>
      <c r="AA31"/>
      <c r="AB31"/>
      <c r="AC31"/>
      <c r="AD31"/>
    </row>
    <row r="32" spans="4:30" ht="10.5" customHeight="1" thickBot="1">
      <c r="D32" s="219"/>
      <c r="E32" s="219"/>
      <c r="F32" s="219"/>
      <c r="G32" s="301"/>
      <c r="H32" s="301"/>
      <c r="I32" s="219"/>
      <c r="J32" s="219"/>
      <c r="K32" s="219"/>
      <c r="L32" s="219"/>
      <c r="M32" s="219"/>
      <c r="N32" s="219"/>
      <c r="O32" s="301"/>
      <c r="P32" s="219"/>
      <c r="Q32" s="219"/>
      <c r="R32" s="219"/>
      <c r="S32" s="301"/>
      <c r="T32" s="302"/>
      <c r="V32"/>
      <c r="W32"/>
      <c r="X32"/>
      <c r="Y32"/>
      <c r="Z32"/>
      <c r="AA32"/>
      <c r="AB32"/>
      <c r="AC32"/>
      <c r="AD32"/>
    </row>
    <row r="33" spans="4:30" ht="25.5" customHeight="1">
      <c r="D33" s="196" t="s">
        <v>293</v>
      </c>
      <c r="E33" s="197"/>
      <c r="F33" s="197"/>
      <c r="G33" s="227">
        <f>SUM(G5:G13)</f>
        <v>0</v>
      </c>
      <c r="H33" s="589"/>
      <c r="I33" s="213"/>
      <c r="J33" s="197" t="s">
        <v>293</v>
      </c>
      <c r="K33" s="197"/>
      <c r="L33" s="197"/>
      <c r="M33" s="197"/>
      <c r="N33" s="197"/>
      <c r="O33" s="233">
        <f>SUM(O5:O13)</f>
        <v>0</v>
      </c>
      <c r="P33" s="219"/>
      <c r="Q33" s="197" t="s">
        <v>293</v>
      </c>
      <c r="R33" s="197"/>
      <c r="S33" s="233">
        <f>SUM(S5:S13)</f>
        <v>0</v>
      </c>
      <c r="T33" s="263" t="str">
        <f>IF(AND(G33-O33=0,G33-S33=0,O33-S33=0),"OK","再確認")</f>
        <v>OK</v>
      </c>
      <c r="V33"/>
      <c r="W33"/>
      <c r="X33"/>
      <c r="Y33"/>
      <c r="Z33"/>
      <c r="AA33"/>
      <c r="AB33"/>
      <c r="AC33"/>
      <c r="AD33"/>
    </row>
    <row r="34" spans="4:30" ht="25.5" customHeight="1">
      <c r="D34" s="198" t="s">
        <v>294</v>
      </c>
      <c r="E34" s="199"/>
      <c r="F34" s="199"/>
      <c r="G34" s="588"/>
      <c r="H34" s="228">
        <f>SUM(H14:H31)</f>
        <v>0</v>
      </c>
      <c r="I34" s="214"/>
      <c r="J34" s="199" t="s">
        <v>294</v>
      </c>
      <c r="K34" s="199"/>
      <c r="L34" s="199"/>
      <c r="M34" s="199"/>
      <c r="N34" s="199"/>
      <c r="O34" s="234">
        <f>SUM(O14:O31)</f>
        <v>0</v>
      </c>
      <c r="P34" s="219"/>
      <c r="Q34" s="199" t="s">
        <v>294</v>
      </c>
      <c r="R34" s="199"/>
      <c r="S34" s="234">
        <f>SUM(S14:S31)</f>
        <v>0</v>
      </c>
      <c r="T34" s="264" t="str">
        <f>IF(AND(H34-O34=0,H34-S34=0,O34-S34=0),"OK","再確認")</f>
        <v>OK</v>
      </c>
      <c r="V34"/>
      <c r="W34"/>
      <c r="X34"/>
      <c r="Y34"/>
      <c r="Z34"/>
      <c r="AA34"/>
      <c r="AB34"/>
      <c r="AC34"/>
      <c r="AD34"/>
    </row>
    <row r="35" spans="4:30" ht="30" customHeight="1" thickBot="1">
      <c r="D35" s="200" t="s">
        <v>295</v>
      </c>
      <c r="E35" s="201"/>
      <c r="F35" s="201"/>
      <c r="G35" s="229">
        <f>G33-H34</f>
        <v>0</v>
      </c>
      <c r="H35" s="590"/>
      <c r="I35" s="215"/>
      <c r="J35" s="201" t="s">
        <v>295</v>
      </c>
      <c r="K35" s="201"/>
      <c r="L35" s="201"/>
      <c r="M35" s="201"/>
      <c r="N35" s="201"/>
      <c r="O35" s="235">
        <f>O33-O34</f>
        <v>0</v>
      </c>
      <c r="P35" s="219"/>
      <c r="Q35" s="201" t="s">
        <v>295</v>
      </c>
      <c r="R35" s="201"/>
      <c r="S35" s="235">
        <f>S33-S34</f>
        <v>0</v>
      </c>
      <c r="T35" s="265" t="str">
        <f>IF(AND(G35-O35=0,G35-S35=0,O35-S35=0),"OK","再確認")</f>
        <v>OK</v>
      </c>
      <c r="V35"/>
      <c r="W35"/>
      <c r="X35"/>
      <c r="Y35"/>
      <c r="Z35"/>
      <c r="AA35"/>
      <c r="AB35"/>
      <c r="AC35"/>
      <c r="AD35"/>
    </row>
    <row r="36" spans="22:30" ht="6.75" customHeight="1" thickBot="1">
      <c r="V36"/>
      <c r="W36"/>
      <c r="X36"/>
      <c r="Y36"/>
      <c r="Z36"/>
      <c r="AA36"/>
      <c r="AB36"/>
      <c r="AC36"/>
      <c r="AD36"/>
    </row>
    <row r="37" spans="4:30" ht="21.75" customHeight="1" thickTop="1">
      <c r="D37" s="220" t="s">
        <v>296</v>
      </c>
      <c r="E37" s="194"/>
      <c r="F37" s="194"/>
      <c r="G37" s="304" t="s">
        <v>293</v>
      </c>
      <c r="H37" s="236">
        <f>G33-O33</f>
        <v>0</v>
      </c>
      <c r="J37" s="220" t="s">
        <v>296</v>
      </c>
      <c r="K37" s="194"/>
      <c r="L37" s="194"/>
      <c r="M37" s="194" t="s">
        <v>293</v>
      </c>
      <c r="N37" s="194">
        <f>M33-U32</f>
        <v>0</v>
      </c>
      <c r="O37" s="236">
        <f>G33-S33</f>
        <v>0</v>
      </c>
      <c r="Q37" s="220" t="s">
        <v>296</v>
      </c>
      <c r="R37" s="194" t="s">
        <v>293</v>
      </c>
      <c r="S37" s="236">
        <f>G33-S33</f>
        <v>0</v>
      </c>
      <c r="V37"/>
      <c r="W37"/>
      <c r="X37"/>
      <c r="Y37"/>
      <c r="Z37"/>
      <c r="AA37"/>
      <c r="AB37"/>
      <c r="AC37"/>
      <c r="AD37"/>
    </row>
    <row r="38" spans="4:30" ht="21.75" customHeight="1">
      <c r="D38" s="221" t="s">
        <v>319</v>
      </c>
      <c r="G38" s="5" t="s">
        <v>294</v>
      </c>
      <c r="H38" s="237">
        <f>H34-O34</f>
        <v>0</v>
      </c>
      <c r="J38" s="221" t="s">
        <v>320</v>
      </c>
      <c r="M38" t="s">
        <v>294</v>
      </c>
      <c r="N38">
        <f>N34-U33</f>
        <v>0</v>
      </c>
      <c r="O38" s="237">
        <f>H34-S34</f>
        <v>0</v>
      </c>
      <c r="Q38" s="221" t="s">
        <v>321</v>
      </c>
      <c r="R38" t="s">
        <v>294</v>
      </c>
      <c r="S38" s="237">
        <f>H34-S34</f>
        <v>0</v>
      </c>
      <c r="V38"/>
      <c r="W38"/>
      <c r="X38"/>
      <c r="Y38"/>
      <c r="Z38"/>
      <c r="AA38"/>
      <c r="AB38"/>
      <c r="AC38"/>
      <c r="AD38"/>
    </row>
    <row r="39" spans="4:19" ht="21.75" customHeight="1">
      <c r="D39" s="221"/>
      <c r="G39" s="5" t="s">
        <v>295</v>
      </c>
      <c r="H39" s="237">
        <f>G35-O35</f>
        <v>0</v>
      </c>
      <c r="J39" s="221"/>
      <c r="M39" t="s">
        <v>295</v>
      </c>
      <c r="N39">
        <f>M35-U34</f>
        <v>0</v>
      </c>
      <c r="O39" s="237">
        <f>G35-S35</f>
        <v>0</v>
      </c>
      <c r="Q39" s="221"/>
      <c r="R39" t="s">
        <v>295</v>
      </c>
      <c r="S39" s="237">
        <f>G35-S35</f>
        <v>0</v>
      </c>
    </row>
    <row r="40" spans="4:19" ht="13.5" thickBot="1">
      <c r="D40" s="222"/>
      <c r="E40" s="223"/>
      <c r="F40" s="223"/>
      <c r="G40" s="305" t="s">
        <v>297</v>
      </c>
      <c r="H40" s="306" t="str">
        <f>IF(SUM(H37:H39)=0,"問題なし","再確認")</f>
        <v>問題なし</v>
      </c>
      <c r="J40" s="222"/>
      <c r="K40" s="223"/>
      <c r="L40" s="223"/>
      <c r="M40" s="223" t="s">
        <v>297</v>
      </c>
      <c r="N40" s="223" t="str">
        <f>IF(SUM(N37:N39)=0,"問題なし","再確認")</f>
        <v>問題なし</v>
      </c>
      <c r="O40" s="306" t="str">
        <f>IF(SUM(O37:O39)=0,"問題なし","再確認")</f>
        <v>問題なし</v>
      </c>
      <c r="Q40" s="222"/>
      <c r="R40" s="223" t="s">
        <v>297</v>
      </c>
      <c r="S40" s="306" t="str">
        <f>IF(SUM(S37:S39)=0,"問題なし","再確認")</f>
        <v>問題なし</v>
      </c>
    </row>
    <row r="41" ht="13.5" thickTop="1"/>
  </sheetData>
  <sheetProtection/>
  <mergeCells count="27">
    <mergeCell ref="V1:AD1"/>
    <mergeCell ref="U14:W14"/>
    <mergeCell ref="X3:Y3"/>
    <mergeCell ref="X8:Y8"/>
    <mergeCell ref="V4:Y5"/>
    <mergeCell ref="U4:U5"/>
    <mergeCell ref="Z4:AD4"/>
    <mergeCell ref="Z9:AD9"/>
    <mergeCell ref="V9:Y10"/>
    <mergeCell ref="U15:U16"/>
    <mergeCell ref="V15:Y16"/>
    <mergeCell ref="U3:W3"/>
    <mergeCell ref="U8:W8"/>
    <mergeCell ref="J29:J30"/>
    <mergeCell ref="AB14:AD14"/>
    <mergeCell ref="J27:M27"/>
    <mergeCell ref="T3:T4"/>
    <mergeCell ref="Z15:AD15"/>
    <mergeCell ref="B1:H1"/>
    <mergeCell ref="J1:S1"/>
    <mergeCell ref="D3:H3"/>
    <mergeCell ref="J3:O3"/>
    <mergeCell ref="Q3:S3"/>
    <mergeCell ref="U9:U10"/>
    <mergeCell ref="T5:T9"/>
    <mergeCell ref="Q5:Q9"/>
    <mergeCell ref="S5:S9"/>
  </mergeCells>
  <conditionalFormatting sqref="T1:T5 T10:T65536">
    <cfRule type="cellIs" priority="3" dxfId="74" operator="equal" stopIfTrue="1">
      <formula>"再確認"</formula>
    </cfRule>
  </conditionalFormatting>
  <conditionalFormatting sqref="U17:AD17">
    <cfRule type="cellIs" priority="2" dxfId="74" operator="equal" stopIfTrue="1">
      <formula>"再確認"</formula>
    </cfRule>
  </conditionalFormatting>
  <conditionalFormatting sqref="D40:S40">
    <cfRule type="cellIs" priority="1" dxfId="74" operator="equal" stopIfTrue="1">
      <formula>"再確認"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headerFooter>
    <oddHeader>&amp;R印刷：&amp;D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9.00390625" defaultRowHeight="12.75"/>
  <cols>
    <col min="1" max="1" width="9.00390625" style="1" customWidth="1"/>
    <col min="2" max="2" width="20.875" style="0" customWidth="1"/>
    <col min="3" max="3" width="5.00390625" style="0" customWidth="1"/>
    <col min="4" max="4" width="4.625" style="1" hidden="1" customWidth="1"/>
    <col min="5" max="5" width="17.375" style="1" customWidth="1"/>
    <col min="6" max="6" width="7.375" style="1" customWidth="1"/>
    <col min="7" max="7" width="25.00390625" style="0" customWidth="1"/>
  </cols>
  <sheetData>
    <row r="1" spans="1:7" ht="21.75" customHeight="1">
      <c r="A1" s="938" t="s">
        <v>322</v>
      </c>
      <c r="B1" s="938"/>
      <c r="C1" s="938"/>
      <c r="D1" s="938"/>
      <c r="E1" s="938"/>
      <c r="F1" s="938"/>
      <c r="G1" s="938"/>
    </row>
    <row r="2" spans="1:7" ht="12.75" customHeight="1">
      <c r="A2" s="92"/>
      <c r="B2" s="2"/>
      <c r="C2" s="2"/>
      <c r="D2" s="2"/>
      <c r="F2" s="2"/>
      <c r="G2" s="2"/>
    </row>
    <row r="3" spans="1:5" ht="29.25" customHeight="1">
      <c r="A3" s="1" t="s">
        <v>91</v>
      </c>
      <c r="E3" s="1" t="s">
        <v>92</v>
      </c>
    </row>
    <row r="4" spans="1:7" ht="21.75" customHeight="1">
      <c r="A4" s="90" t="s">
        <v>97</v>
      </c>
      <c r="B4" s="91" t="s">
        <v>53</v>
      </c>
      <c r="D4" s="90" t="s">
        <v>97</v>
      </c>
      <c r="E4" s="91" t="s">
        <v>53</v>
      </c>
      <c r="F4" s="90" t="s">
        <v>97</v>
      </c>
      <c r="G4" s="117" t="s">
        <v>90</v>
      </c>
    </row>
    <row r="5" spans="1:7" ht="27.75" customHeight="1">
      <c r="A5" s="86">
        <v>111</v>
      </c>
      <c r="B5" s="1088" t="s">
        <v>513</v>
      </c>
      <c r="D5" s="86"/>
      <c r="E5" s="86" t="s">
        <v>2</v>
      </c>
      <c r="F5" s="86">
        <v>211</v>
      </c>
      <c r="G5" s="86" t="s">
        <v>129</v>
      </c>
    </row>
    <row r="6" spans="1:7" ht="27.75" customHeight="1">
      <c r="A6" s="86"/>
      <c r="B6" s="86"/>
      <c r="D6" s="885"/>
      <c r="E6" s="885" t="s">
        <v>130</v>
      </c>
      <c r="F6" s="86">
        <v>221</v>
      </c>
      <c r="G6" s="86" t="s">
        <v>131</v>
      </c>
    </row>
    <row r="7" spans="1:7" ht="27.75" customHeight="1">
      <c r="A7" s="86"/>
      <c r="B7" s="86"/>
      <c r="D7" s="886"/>
      <c r="E7" s="886"/>
      <c r="F7" s="86">
        <v>222</v>
      </c>
      <c r="G7" s="86" t="s">
        <v>4</v>
      </c>
    </row>
    <row r="8" spans="1:7" ht="27.75" customHeight="1">
      <c r="A8" s="86"/>
      <c r="B8" s="86"/>
      <c r="D8" s="87"/>
      <c r="E8" s="885" t="s">
        <v>93</v>
      </c>
      <c r="F8" s="86">
        <v>311</v>
      </c>
      <c r="G8" s="101" t="s">
        <v>58</v>
      </c>
    </row>
    <row r="9" spans="1:7" ht="27.75" customHeight="1">
      <c r="A9" s="86"/>
      <c r="B9" s="86"/>
      <c r="D9" s="88"/>
      <c r="E9" s="937"/>
      <c r="F9" s="86">
        <v>312</v>
      </c>
      <c r="G9" s="101" t="s">
        <v>60</v>
      </c>
    </row>
    <row r="10" spans="1:7" ht="27.75" customHeight="1">
      <c r="A10" s="86">
        <v>121</v>
      </c>
      <c r="B10" s="86" t="s">
        <v>59</v>
      </c>
      <c r="D10" s="88"/>
      <c r="E10" s="937"/>
      <c r="F10" s="86">
        <v>313</v>
      </c>
      <c r="G10" s="101" t="s">
        <v>100</v>
      </c>
    </row>
    <row r="11" spans="1:7" ht="27.75" customHeight="1">
      <c r="A11" s="86">
        <v>131</v>
      </c>
      <c r="B11" s="86" t="s">
        <v>61</v>
      </c>
      <c r="D11" s="88"/>
      <c r="E11" s="937"/>
      <c r="F11" s="86">
        <v>314</v>
      </c>
      <c r="G11" s="101" t="s">
        <v>63</v>
      </c>
    </row>
    <row r="12" spans="1:7" ht="27.75" customHeight="1">
      <c r="A12" s="86">
        <v>141</v>
      </c>
      <c r="B12" s="86" t="s">
        <v>62</v>
      </c>
      <c r="D12" s="88"/>
      <c r="E12" s="937"/>
      <c r="F12" s="86">
        <v>315</v>
      </c>
      <c r="G12" s="101" t="s">
        <v>101</v>
      </c>
    </row>
    <row r="13" spans="1:7" ht="27.75" customHeight="1">
      <c r="A13" s="86">
        <v>151</v>
      </c>
      <c r="B13" s="86" t="s">
        <v>170</v>
      </c>
      <c r="D13" s="88"/>
      <c r="E13" s="937"/>
      <c r="F13" s="86">
        <v>316</v>
      </c>
      <c r="G13" s="101" t="s">
        <v>103</v>
      </c>
    </row>
    <row r="14" spans="4:7" ht="27.75" customHeight="1">
      <c r="D14" s="89"/>
      <c r="E14" s="886"/>
      <c r="F14" s="86">
        <v>317</v>
      </c>
      <c r="G14" s="101" t="s">
        <v>64</v>
      </c>
    </row>
    <row r="15" spans="4:7" ht="27.75" customHeight="1">
      <c r="D15" s="87"/>
      <c r="E15" s="885" t="s">
        <v>5</v>
      </c>
      <c r="F15" s="86">
        <v>411</v>
      </c>
      <c r="G15" s="101" t="s">
        <v>116</v>
      </c>
    </row>
    <row r="16" spans="4:7" ht="27.75" customHeight="1">
      <c r="D16" s="88"/>
      <c r="E16" s="937"/>
      <c r="F16" s="86">
        <v>412</v>
      </c>
      <c r="G16" s="101" t="s">
        <v>102</v>
      </c>
    </row>
    <row r="17" spans="4:7" ht="27.75" customHeight="1">
      <c r="D17" s="88"/>
      <c r="E17" s="886"/>
      <c r="F17" s="86">
        <v>413</v>
      </c>
      <c r="G17" s="101" t="s">
        <v>391</v>
      </c>
    </row>
    <row r="18" spans="4:7" ht="27.75" customHeight="1">
      <c r="D18" s="86"/>
      <c r="E18" s="86" t="s">
        <v>95</v>
      </c>
      <c r="F18" s="86">
        <v>511</v>
      </c>
      <c r="G18" s="101" t="s">
        <v>95</v>
      </c>
    </row>
    <row r="19" spans="4:7" ht="27.75" customHeight="1">
      <c r="D19" s="86"/>
      <c r="E19" s="86" t="s">
        <v>119</v>
      </c>
      <c r="F19" s="86">
        <v>611</v>
      </c>
      <c r="G19" s="101" t="s">
        <v>121</v>
      </c>
    </row>
    <row r="20" spans="4:7" ht="27.75" customHeight="1">
      <c r="D20" s="88"/>
      <c r="E20" s="936" t="s">
        <v>128</v>
      </c>
      <c r="F20" s="86">
        <v>711</v>
      </c>
      <c r="G20" s="101" t="s">
        <v>62</v>
      </c>
    </row>
    <row r="21" spans="4:7" ht="27.75" customHeight="1">
      <c r="D21" s="88"/>
      <c r="E21" s="937"/>
      <c r="F21" s="86"/>
      <c r="G21" s="101"/>
    </row>
    <row r="22" spans="4:7" ht="27.75" customHeight="1">
      <c r="D22" s="86"/>
      <c r="E22" s="86" t="s">
        <v>96</v>
      </c>
      <c r="F22" s="86">
        <v>811</v>
      </c>
      <c r="G22" s="101" t="s">
        <v>218</v>
      </c>
    </row>
    <row r="23" ht="21.75" customHeight="1"/>
    <row r="24" ht="21.75" customHeight="1"/>
    <row r="25" ht="21.75" customHeight="1"/>
  </sheetData>
  <sheetProtection/>
  <mergeCells count="6">
    <mergeCell ref="E20:E21"/>
    <mergeCell ref="E6:E7"/>
    <mergeCell ref="D6:D7"/>
    <mergeCell ref="A1:G1"/>
    <mergeCell ref="E8:E14"/>
    <mergeCell ref="E15:E1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群馬県高体連事務局</cp:lastModifiedBy>
  <cp:lastPrinted>2019-03-18T08:41:30Z</cp:lastPrinted>
  <dcterms:created xsi:type="dcterms:W3CDTF">2009-06-08T01:14:45Z</dcterms:created>
  <dcterms:modified xsi:type="dcterms:W3CDTF">2019-08-26T01:52:17Z</dcterms:modified>
  <cp:category/>
  <cp:version/>
  <cp:contentType/>
  <cp:contentStatus/>
</cp:coreProperties>
</file>