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ktr-itgirl\IT-GirlDate\03専門部\01強化部\01 強化費\05会計処理(競技力向上対策費）\提出書式　様式\"/>
    </mc:Choice>
  </mc:AlternateContent>
  <xr:revisionPtr revIDLastSave="0" documentId="13_ncr:1_{7F2B7270-C7A6-4EBC-A18E-330C9828B3B6}" xr6:coauthVersionLast="47" xr6:coauthVersionMax="47" xr10:uidLastSave="{00000000-0000-0000-0000-000000000000}"/>
  <bookViews>
    <workbookView xWindow="-120" yWindow="-120" windowWidth="20730" windowHeight="11040" tabRatio="934" xr2:uid="{00000000-000D-0000-FFFF-FFFF00000000}"/>
  </bookViews>
  <sheets>
    <sheet name="入力の手引き" sheetId="9" r:id="rId1"/>
    <sheet name="表（はじめに入力）" sheetId="8" r:id="rId2"/>
    <sheet name="７－１" sheetId="4" r:id="rId3"/>
    <sheet name="７－２" sheetId="2" r:id="rId4"/>
    <sheet name="７－３" sheetId="1" r:id="rId5"/>
    <sheet name="帳簿" sheetId="3" r:id="rId6"/>
    <sheet name="検算用シート" sheetId="11" r:id="rId7"/>
    <sheet name="入力コード表" sheetId="5" r:id="rId8"/>
    <sheet name="領収書綴り　台紙" sheetId="103" r:id="rId9"/>
    <sheet name="通帳の写し　台紙" sheetId="104" r:id="rId10"/>
    <sheet name="報償費・旅費　別紙対応用" sheetId="105" r:id="rId11"/>
    <sheet name="事業精算 (1)" sheetId="10" r:id="rId12"/>
    <sheet name="事業精算 (2)" sheetId="60" r:id="rId13"/>
    <sheet name="事業精算 (3)" sheetId="61" r:id="rId14"/>
    <sheet name="事業精算 (4)" sheetId="62" r:id="rId15"/>
    <sheet name="事業精算 (5)" sheetId="63" r:id="rId16"/>
    <sheet name="事業精算 (6)" sheetId="64" r:id="rId17"/>
    <sheet name="事業精算 (7)" sheetId="65" r:id="rId18"/>
    <sheet name="事業精算 (8)" sheetId="66" r:id="rId19"/>
    <sheet name="事業精算 (9)" sheetId="67" r:id="rId20"/>
    <sheet name="事業精算 (10)" sheetId="68" r:id="rId21"/>
    <sheet name="事業精算 (11)" sheetId="69" r:id="rId22"/>
    <sheet name="事業精算 (12)" sheetId="70" r:id="rId23"/>
    <sheet name="事業精算 (13)" sheetId="71" r:id="rId24"/>
    <sheet name="事業精算 (14)" sheetId="72" r:id="rId25"/>
    <sheet name="事業精算 (15)" sheetId="73" r:id="rId26"/>
    <sheet name="事業精算 (16)" sheetId="74" r:id="rId27"/>
    <sheet name="事業精算 (17)" sheetId="75" r:id="rId28"/>
    <sheet name="事業精算 (18)" sheetId="76" r:id="rId29"/>
    <sheet name="事業精算 (19)" sheetId="77" r:id="rId30"/>
    <sheet name="事業精算 (20)" sheetId="78" r:id="rId31"/>
    <sheet name="事業精算 (21)" sheetId="79" r:id="rId32"/>
    <sheet name="事業精算 (22)" sheetId="80" r:id="rId33"/>
    <sheet name="事業精算 (23)" sheetId="81" r:id="rId34"/>
    <sheet name="事業精算 (24)" sheetId="82" r:id="rId35"/>
    <sheet name="事業精算 (25)" sheetId="83" r:id="rId36"/>
    <sheet name="事業精算 (26)" sheetId="84" r:id="rId37"/>
    <sheet name="事業精算 (27)" sheetId="85" r:id="rId38"/>
    <sheet name="事業精算 (28)" sheetId="86" r:id="rId39"/>
    <sheet name="事業精算 (29)" sheetId="87" r:id="rId40"/>
    <sheet name="事業精算 (30)" sheetId="88" r:id="rId41"/>
    <sheet name="事業精算 (31)" sheetId="92" r:id="rId42"/>
    <sheet name="事業精算 (32)" sheetId="93" r:id="rId43"/>
    <sheet name="事業精算 (33)" sheetId="94" r:id="rId44"/>
    <sheet name="事業精算 (34)" sheetId="95" r:id="rId45"/>
    <sheet name="事業精算 (35)" sheetId="96" r:id="rId46"/>
    <sheet name="事業精算 (36)" sheetId="97" r:id="rId47"/>
    <sheet name="事業精算 (37)" sheetId="98" r:id="rId48"/>
    <sheet name="事業精算 (38)" sheetId="99" r:id="rId49"/>
    <sheet name="事業精算 (39)" sheetId="101" r:id="rId50"/>
    <sheet name="事業精算 (40)" sheetId="102" r:id="rId51"/>
  </sheets>
  <externalReferences>
    <externalReference r:id="rId52"/>
  </externalReferences>
  <definedNames>
    <definedName name="_xlnm.Print_Area" localSheetId="2">'７－１'!$A$1:$L$29</definedName>
    <definedName name="_xlnm.Print_Area" localSheetId="3">'７－２'!$A$1:$O$46</definedName>
    <definedName name="_xlnm.Print_Area" localSheetId="4">'７－３'!$A$1:$AX$348</definedName>
    <definedName name="_xlnm.Print_Area" localSheetId="6">検算用シート!$B$1:$AE$42</definedName>
    <definedName name="_xlnm.Print_Area" localSheetId="11">'事業精算 (1)'!$A$1:$S$63</definedName>
    <definedName name="_xlnm.Print_Area" localSheetId="20">'事業精算 (10)'!$A$1:$S$63</definedName>
    <definedName name="_xlnm.Print_Area" localSheetId="21">'事業精算 (11)'!$A$1:$S$63</definedName>
    <definedName name="_xlnm.Print_Area" localSheetId="22">'事業精算 (12)'!$A$1:$S$63</definedName>
    <definedName name="_xlnm.Print_Area" localSheetId="23">'事業精算 (13)'!$A$1:$S$63</definedName>
    <definedName name="_xlnm.Print_Area" localSheetId="24">'事業精算 (14)'!$A$1:$S$63</definedName>
    <definedName name="_xlnm.Print_Area" localSheetId="25">'事業精算 (15)'!$A$1:$S$63</definedName>
    <definedName name="_xlnm.Print_Area" localSheetId="26">'事業精算 (16)'!$A$1:$S$63</definedName>
    <definedName name="_xlnm.Print_Area" localSheetId="27">'事業精算 (17)'!$A$1:$S$63</definedName>
    <definedName name="_xlnm.Print_Area" localSheetId="28">'事業精算 (18)'!$A$1:$S$63</definedName>
    <definedName name="_xlnm.Print_Area" localSheetId="29">'事業精算 (19)'!$A$1:$S$63</definedName>
    <definedName name="_xlnm.Print_Area" localSheetId="12">'事業精算 (2)'!$A$1:$S$63</definedName>
    <definedName name="_xlnm.Print_Area" localSheetId="30">'事業精算 (20)'!$A$1:$S$63</definedName>
    <definedName name="_xlnm.Print_Area" localSheetId="31">'事業精算 (21)'!$A$1:$S$63</definedName>
    <definedName name="_xlnm.Print_Area" localSheetId="32">'事業精算 (22)'!$A$1:$S$63</definedName>
    <definedName name="_xlnm.Print_Area" localSheetId="33">'事業精算 (23)'!$A$1:$S$63</definedName>
    <definedName name="_xlnm.Print_Area" localSheetId="34">'事業精算 (24)'!$A$1:$S$63</definedName>
    <definedName name="_xlnm.Print_Area" localSheetId="35">'事業精算 (25)'!$A$1:$S$63</definedName>
    <definedName name="_xlnm.Print_Area" localSheetId="36">'事業精算 (26)'!$A$1:$S$63</definedName>
    <definedName name="_xlnm.Print_Area" localSheetId="37">'事業精算 (27)'!$A$1:$S$63</definedName>
    <definedName name="_xlnm.Print_Area" localSheetId="38">'事業精算 (28)'!$A$1:$S$63</definedName>
    <definedName name="_xlnm.Print_Area" localSheetId="39">'事業精算 (29)'!$A$1:$S$63</definedName>
    <definedName name="_xlnm.Print_Area" localSheetId="13">'事業精算 (3)'!$A$1:$S$63</definedName>
    <definedName name="_xlnm.Print_Area" localSheetId="40">'事業精算 (30)'!$A$1:$S$63</definedName>
    <definedName name="_xlnm.Print_Area" localSheetId="41">'事業精算 (31)'!$A$1:$S$63</definedName>
    <definedName name="_xlnm.Print_Area" localSheetId="42">'事業精算 (32)'!$A$1:$S$63</definedName>
    <definedName name="_xlnm.Print_Area" localSheetId="43">'事業精算 (33)'!$A$1:$S$63</definedName>
    <definedName name="_xlnm.Print_Area" localSheetId="44">'事業精算 (34)'!$A$1:$S$63</definedName>
    <definedName name="_xlnm.Print_Area" localSheetId="45">'事業精算 (35)'!$A$1:$S$63</definedName>
    <definedName name="_xlnm.Print_Area" localSheetId="46">'事業精算 (36)'!$A$1:$S$63</definedName>
    <definedName name="_xlnm.Print_Area" localSheetId="47">'事業精算 (37)'!$A$1:$S$63</definedName>
    <definedName name="_xlnm.Print_Area" localSheetId="48">'事業精算 (38)'!$A$1:$S$63</definedName>
    <definedName name="_xlnm.Print_Area" localSheetId="49">'事業精算 (39)'!$A$1:$S$63</definedName>
    <definedName name="_xlnm.Print_Area" localSheetId="14">'事業精算 (4)'!$A$1:$S$63</definedName>
    <definedName name="_xlnm.Print_Area" localSheetId="50">'事業精算 (40)'!$A$1:$S$63</definedName>
    <definedName name="_xlnm.Print_Area" localSheetId="15">'事業精算 (5)'!$A$1:$S$63</definedName>
    <definedName name="_xlnm.Print_Area" localSheetId="16">'事業精算 (6)'!$A$1:$S$63</definedName>
    <definedName name="_xlnm.Print_Area" localSheetId="17">'事業精算 (7)'!$A$1:$S$63</definedName>
    <definedName name="_xlnm.Print_Area" localSheetId="18">'事業精算 (8)'!$A$1:$S$63</definedName>
    <definedName name="_xlnm.Print_Area" localSheetId="19">'事業精算 (9)'!$A$1:$S$63</definedName>
    <definedName name="_xlnm.Print_Area" localSheetId="5">帳簿!$A$1:$H$339</definedName>
    <definedName name="_xlnm.Print_Area" localSheetId="9">'通帳の写し　台紙'!$A$1:$R$55</definedName>
    <definedName name="_xlnm.Print_Area" localSheetId="7">入力コード表!$A$1:$G$24</definedName>
    <definedName name="_xlnm.Print_Area" localSheetId="0">入力の手引き!$A$1:$K$73</definedName>
    <definedName name="_xlnm.Print_Area" localSheetId="1">'表（はじめに入力）'!$A$1:$I$45</definedName>
    <definedName name="_xlnm.Print_Area" localSheetId="10">'報償費・旅費　別紙対応用'!$A$1:$U$49</definedName>
    <definedName name="_xlnm.Print_Area" localSheetId="8">'領収書綴り　台紙'!$A$1:$Q$48</definedName>
    <definedName name="_xlnm.Print_Titles" localSheetId="3">'７－２'!$1:$5</definedName>
    <definedName name="_xlnm.Print_Titles" localSheetId="4">'７－３'!$1:$6</definedName>
    <definedName name="_xlnm.Print_Titles" localSheetId="5">帳簿!$1:$3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8" i="105" l="1"/>
  <c r="E4" i="105" s="1"/>
  <c r="M2" i="105"/>
  <c r="I30" i="104"/>
  <c r="I2" i="104"/>
  <c r="I2" i="103"/>
  <c r="E55" i="86"/>
  <c r="E54" i="86"/>
  <c r="AT235" i="1" s="1"/>
  <c r="E54" i="101"/>
  <c r="AT329" i="1" s="1"/>
  <c r="E55" i="101"/>
  <c r="E54" i="99"/>
  <c r="AT321" i="1" s="1"/>
  <c r="E55" i="99"/>
  <c r="AU329" i="1"/>
  <c r="AU321" i="1"/>
  <c r="AT303" i="1"/>
  <c r="AT269" i="1"/>
  <c r="AU245" i="1"/>
  <c r="AU235" i="1"/>
  <c r="AT167" i="1"/>
  <c r="AT143" i="1"/>
  <c r="AU65" i="1"/>
  <c r="E55" i="102"/>
  <c r="AU337" i="1" s="1"/>
  <c r="E54" i="102"/>
  <c r="AT337" i="1" s="1"/>
  <c r="E55" i="98"/>
  <c r="AU313" i="1" s="1"/>
  <c r="E54" i="98"/>
  <c r="AT313" i="1" s="1"/>
  <c r="E55" i="97"/>
  <c r="AU303" i="1"/>
  <c r="E54" i="97"/>
  <c r="E55" i="96"/>
  <c r="AU295" i="1" s="1"/>
  <c r="E54" i="96"/>
  <c r="AT295" i="1" s="1"/>
  <c r="E55" i="95"/>
  <c r="AU287" i="1"/>
  <c r="E54" i="95"/>
  <c r="AT287" i="1" s="1"/>
  <c r="E55" i="94"/>
  <c r="AU279" i="1" s="1"/>
  <c r="E54" i="94"/>
  <c r="AT279" i="1" s="1"/>
  <c r="E55" i="93"/>
  <c r="AU269" i="1"/>
  <c r="E54" i="93"/>
  <c r="E55" i="92"/>
  <c r="AU261" i="1" s="1"/>
  <c r="E54" i="92"/>
  <c r="AT261" i="1" s="1"/>
  <c r="E55" i="88"/>
  <c r="AU253" i="1"/>
  <c r="E54" i="88"/>
  <c r="AT253" i="1" s="1"/>
  <c r="E55" i="87"/>
  <c r="E54" i="87"/>
  <c r="AT245" i="1" s="1"/>
  <c r="E55" i="85"/>
  <c r="E54" i="85"/>
  <c r="AT227" i="1" s="1"/>
  <c r="E55" i="84"/>
  <c r="AU219" i="1" s="1"/>
  <c r="E54" i="84"/>
  <c r="AT219" i="1" s="1"/>
  <c r="E55" i="83"/>
  <c r="AU211" i="1" s="1"/>
  <c r="E54" i="83"/>
  <c r="AT211" i="1" s="1"/>
  <c r="AT243" i="1" s="1"/>
  <c r="E55" i="82"/>
  <c r="AU201" i="1" s="1"/>
  <c r="E54" i="82"/>
  <c r="AT201" i="1" s="1"/>
  <c r="E55" i="81"/>
  <c r="AU193" i="1" s="1"/>
  <c r="E54" i="81"/>
  <c r="AT193" i="1" s="1"/>
  <c r="E55" i="80"/>
  <c r="AU185" i="1" s="1"/>
  <c r="E54" i="80"/>
  <c r="AT185" i="1" s="1"/>
  <c r="E55" i="78"/>
  <c r="AU167" i="1" s="1"/>
  <c r="E54" i="78"/>
  <c r="E55" i="77"/>
  <c r="AU159" i="1"/>
  <c r="E54" i="77"/>
  <c r="AT159" i="1" s="1"/>
  <c r="AT175" i="1" s="1"/>
  <c r="E55" i="76"/>
  <c r="AU151" i="1"/>
  <c r="E54" i="76"/>
  <c r="AT151" i="1" s="1"/>
  <c r="E55" i="75"/>
  <c r="AU143" i="1" s="1"/>
  <c r="E54" i="75"/>
  <c r="E55" i="74"/>
  <c r="AU133" i="1" s="1"/>
  <c r="E54" i="74"/>
  <c r="AT133" i="1" s="1"/>
  <c r="E55" i="73"/>
  <c r="AU125" i="1" s="1"/>
  <c r="E54" i="73"/>
  <c r="AT125" i="1" s="1"/>
  <c r="E55" i="72"/>
  <c r="AU117" i="1" s="1"/>
  <c r="E54" i="72"/>
  <c r="AT117" i="1" s="1"/>
  <c r="E55" i="71"/>
  <c r="AU109" i="1"/>
  <c r="E54" i="71"/>
  <c r="AT109" i="1" s="1"/>
  <c r="E55" i="70"/>
  <c r="AU99" i="1" s="1"/>
  <c r="E54" i="70"/>
  <c r="AT99" i="1" s="1"/>
  <c r="E55" i="69"/>
  <c r="AU91" i="1" s="1"/>
  <c r="E54" i="69"/>
  <c r="AT91" i="1" s="1"/>
  <c r="E55" i="68"/>
  <c r="AU83" i="1"/>
  <c r="E54" i="68"/>
  <c r="AT83" i="1" s="1"/>
  <c r="E55" i="67"/>
  <c r="AU75" i="1"/>
  <c r="E54" i="67"/>
  <c r="AT75" i="1" s="1"/>
  <c r="E55" i="66"/>
  <c r="E54" i="66"/>
  <c r="AT65" i="1" s="1"/>
  <c r="E55" i="65"/>
  <c r="AU57" i="1"/>
  <c r="E54" i="65"/>
  <c r="AT57" i="1" s="1"/>
  <c r="E55" i="64"/>
  <c r="AU49" i="1"/>
  <c r="E54" i="64"/>
  <c r="AT49" i="1" s="1"/>
  <c r="E55" i="63"/>
  <c r="AU41" i="1" s="1"/>
  <c r="E54" i="63"/>
  <c r="AT41" i="1" s="1"/>
  <c r="E55" i="62"/>
  <c r="AU31" i="1" s="1"/>
  <c r="E54" i="62"/>
  <c r="AT31" i="1" s="1"/>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AU23" i="1"/>
  <c r="E55" i="61"/>
  <c r="E54" i="61"/>
  <c r="AT23" i="1" s="1"/>
  <c r="B23" i="1"/>
  <c r="B15" i="1"/>
  <c r="B7" i="1"/>
  <c r="D329" i="3"/>
  <c r="D338"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30" i="3"/>
  <c r="D331" i="3"/>
  <c r="D332" i="3"/>
  <c r="D333" i="3"/>
  <c r="D334" i="3"/>
  <c r="D335" i="3"/>
  <c r="D336" i="3"/>
  <c r="D337" i="3"/>
  <c r="D6" i="3"/>
  <c r="E55" i="79"/>
  <c r="AU177" i="1" s="1"/>
  <c r="E54" i="79"/>
  <c r="E55" i="60"/>
  <c r="AU15" i="1"/>
  <c r="E54" i="60"/>
  <c r="AT15" i="1"/>
  <c r="E55" i="10"/>
  <c r="AU7" i="1"/>
  <c r="E54" i="10"/>
  <c r="AT7" i="1"/>
  <c r="D5" i="3"/>
  <c r="D4" i="3"/>
  <c r="K409" i="1"/>
  <c r="L304" i="1"/>
  <c r="BF183" i="1"/>
  <c r="BG183" i="1"/>
  <c r="BH183" i="1"/>
  <c r="BF184" i="1"/>
  <c r="BG184" i="1"/>
  <c r="BH184" i="1"/>
  <c r="BF191" i="1"/>
  <c r="BG191" i="1"/>
  <c r="BH191" i="1"/>
  <c r="BF192" i="1"/>
  <c r="BG192" i="1"/>
  <c r="BH192" i="1"/>
  <c r="BF199" i="1"/>
  <c r="BG199" i="1"/>
  <c r="BH199" i="1"/>
  <c r="BF200" i="1"/>
  <c r="BG200" i="1"/>
  <c r="BH200" i="1"/>
  <c r="BF207" i="1"/>
  <c r="BG207" i="1"/>
  <c r="BH207" i="1"/>
  <c r="BF208" i="1"/>
  <c r="BG208" i="1"/>
  <c r="BH208" i="1"/>
  <c r="BF217" i="1"/>
  <c r="BG217" i="1"/>
  <c r="BH217" i="1"/>
  <c r="BF218" i="1"/>
  <c r="BG218" i="1"/>
  <c r="BH218" i="1"/>
  <c r="BF225" i="1"/>
  <c r="BG225" i="1"/>
  <c r="BH225" i="1"/>
  <c r="BF226" i="1"/>
  <c r="BG226" i="1"/>
  <c r="BH226" i="1"/>
  <c r="BF233" i="1"/>
  <c r="BG233" i="1"/>
  <c r="BH233" i="1"/>
  <c r="BF234" i="1"/>
  <c r="BG234" i="1"/>
  <c r="BH234" i="1"/>
  <c r="BF241" i="1"/>
  <c r="BG241" i="1"/>
  <c r="BH241" i="1"/>
  <c r="BF242" i="1"/>
  <c r="BG242" i="1"/>
  <c r="BH242" i="1"/>
  <c r="BF251" i="1"/>
  <c r="BG251" i="1"/>
  <c r="BH251" i="1"/>
  <c r="BF252" i="1"/>
  <c r="BG252" i="1"/>
  <c r="BH252" i="1"/>
  <c r="BF259" i="1"/>
  <c r="BG259" i="1"/>
  <c r="BH259" i="1"/>
  <c r="BF260" i="1"/>
  <c r="BG260" i="1"/>
  <c r="BH260" i="1"/>
  <c r="BF267" i="1"/>
  <c r="BG267" i="1"/>
  <c r="BH267" i="1"/>
  <c r="BF268" i="1"/>
  <c r="BG268" i="1"/>
  <c r="BH268" i="1"/>
  <c r="BF275" i="1"/>
  <c r="BG275" i="1"/>
  <c r="BH275" i="1"/>
  <c r="BF276" i="1"/>
  <c r="BG276" i="1"/>
  <c r="BH276" i="1"/>
  <c r="BF285" i="1"/>
  <c r="BG285" i="1"/>
  <c r="BH285" i="1"/>
  <c r="BF286" i="1"/>
  <c r="BG286" i="1"/>
  <c r="BH286" i="1"/>
  <c r="BF293" i="1"/>
  <c r="BG293" i="1"/>
  <c r="BH293" i="1"/>
  <c r="BF294" i="1"/>
  <c r="BG294" i="1"/>
  <c r="BH294" i="1"/>
  <c r="BF301" i="1"/>
  <c r="BG301" i="1"/>
  <c r="BH301" i="1"/>
  <c r="BF302" i="1"/>
  <c r="BG302" i="1"/>
  <c r="BH302" i="1"/>
  <c r="BF309" i="1"/>
  <c r="BG309" i="1"/>
  <c r="BH309" i="1"/>
  <c r="BF310" i="1"/>
  <c r="BG310" i="1"/>
  <c r="BH310" i="1"/>
  <c r="BF319" i="1"/>
  <c r="BG319" i="1"/>
  <c r="BH319" i="1"/>
  <c r="BF320" i="1"/>
  <c r="BG320" i="1"/>
  <c r="BH320" i="1"/>
  <c r="BF327" i="1"/>
  <c r="BG327" i="1"/>
  <c r="BH327" i="1"/>
  <c r="BF328" i="1"/>
  <c r="BG328" i="1"/>
  <c r="BH328" i="1"/>
  <c r="BF335" i="1"/>
  <c r="BG335" i="1"/>
  <c r="BH335" i="1"/>
  <c r="BF336" i="1"/>
  <c r="BG336" i="1"/>
  <c r="BH336" i="1"/>
  <c r="BF343" i="1"/>
  <c r="BG343" i="1"/>
  <c r="BH343" i="1"/>
  <c r="BF344" i="1"/>
  <c r="BG344" i="1"/>
  <c r="BH344" i="1"/>
  <c r="AG344" i="1"/>
  <c r="L344" i="1"/>
  <c r="AG343" i="1"/>
  <c r="L343" i="1"/>
  <c r="B343" i="1"/>
  <c r="AG342" i="1"/>
  <c r="AB342" i="1"/>
  <c r="Z342" i="1"/>
  <c r="BH342" i="1" s="1"/>
  <c r="W342" i="1"/>
  <c r="U342" i="1"/>
  <c r="BG342" i="1" s="1"/>
  <c r="R342" i="1"/>
  <c r="P342" i="1"/>
  <c r="BF342" i="1" s="1"/>
  <c r="L342" i="1"/>
  <c r="AG341" i="1"/>
  <c r="AD341" i="1"/>
  <c r="AB341" i="1"/>
  <c r="Z341" i="1"/>
  <c r="W341" i="1"/>
  <c r="U341" i="1"/>
  <c r="T341" i="1"/>
  <c r="R341" i="1"/>
  <c r="P341" i="1"/>
  <c r="BF341" i="1" s="1"/>
  <c r="M341" i="1"/>
  <c r="K341" i="1"/>
  <c r="G341" i="1"/>
  <c r="AJ340" i="1"/>
  <c r="AG340" i="1"/>
  <c r="AD340" i="1"/>
  <c r="AB340" i="1"/>
  <c r="Z340" i="1"/>
  <c r="W340" i="1"/>
  <c r="U340" i="1"/>
  <c r="T340" i="1"/>
  <c r="R340" i="1"/>
  <c r="P340" i="1"/>
  <c r="M340" i="1"/>
  <c r="K340" i="1"/>
  <c r="G340" i="1"/>
  <c r="G337" i="1" s="1"/>
  <c r="B340" i="1"/>
  <c r="AJ339" i="1"/>
  <c r="AG339" i="1"/>
  <c r="AD339" i="1"/>
  <c r="AB339" i="1"/>
  <c r="Z339" i="1"/>
  <c r="BH339" i="1" s="1"/>
  <c r="W339" i="1"/>
  <c r="U339" i="1"/>
  <c r="BG339" i="1" s="1"/>
  <c r="T339" i="1"/>
  <c r="R339" i="1"/>
  <c r="P339" i="1"/>
  <c r="AS338" i="1"/>
  <c r="AQ337" i="1"/>
  <c r="AJ338" i="1"/>
  <c r="AG338" i="1"/>
  <c r="AE337" i="1" s="1"/>
  <c r="L338" i="1"/>
  <c r="D338" i="1"/>
  <c r="B338" i="1"/>
  <c r="A338" i="1"/>
  <c r="AZ337" i="1"/>
  <c r="F337" i="1"/>
  <c r="B337" i="1"/>
  <c r="AG336" i="1"/>
  <c r="L336" i="1"/>
  <c r="AG335" i="1"/>
  <c r="L335" i="1"/>
  <c r="B335" i="1"/>
  <c r="AG334" i="1"/>
  <c r="AB334" i="1"/>
  <c r="BH334" i="1" s="1"/>
  <c r="Z334" i="1"/>
  <c r="W334" i="1"/>
  <c r="U334" i="1"/>
  <c r="R334" i="1"/>
  <c r="P334" i="1"/>
  <c r="BF334" i="1"/>
  <c r="L334" i="1"/>
  <c r="AG333" i="1"/>
  <c r="AD333" i="1"/>
  <c r="AB333" i="1"/>
  <c r="Z333" i="1"/>
  <c r="W333" i="1"/>
  <c r="U333" i="1"/>
  <c r="R333" i="1"/>
  <c r="P333" i="1"/>
  <c r="BF333" i="1" s="1"/>
  <c r="M333" i="1"/>
  <c r="K333" i="1"/>
  <c r="G333" i="1"/>
  <c r="AJ332" i="1"/>
  <c r="AG332" i="1"/>
  <c r="AD332" i="1"/>
  <c r="AB332" i="1"/>
  <c r="Z332" i="1"/>
  <c r="W332" i="1"/>
  <c r="U332" i="1"/>
  <c r="R332" i="1"/>
  <c r="P332" i="1"/>
  <c r="M332" i="1"/>
  <c r="K332" i="1"/>
  <c r="G332" i="1"/>
  <c r="B332" i="1"/>
  <c r="AJ331" i="1"/>
  <c r="AG331" i="1"/>
  <c r="AD331" i="1"/>
  <c r="AB331" i="1"/>
  <c r="Z331" i="1"/>
  <c r="W331" i="1"/>
  <c r="U331" i="1"/>
  <c r="R331" i="1"/>
  <c r="P331" i="1"/>
  <c r="AS330" i="1"/>
  <c r="AJ330" i="1"/>
  <c r="AG330" i="1"/>
  <c r="L330" i="1"/>
  <c r="K329" i="1" s="1"/>
  <c r="D330" i="1"/>
  <c r="B330" i="1"/>
  <c r="A330" i="1"/>
  <c r="AZ329" i="1"/>
  <c r="F329" i="1"/>
  <c r="B329" i="1"/>
  <c r="AG328" i="1"/>
  <c r="L328" i="1"/>
  <c r="AG327" i="1"/>
  <c r="L327" i="1"/>
  <c r="B327" i="1"/>
  <c r="AG326" i="1"/>
  <c r="AB326" i="1"/>
  <c r="Z326" i="1"/>
  <c r="BH326" i="1"/>
  <c r="W326" i="1"/>
  <c r="U326" i="1"/>
  <c r="BG326" i="1" s="1"/>
  <c r="R326" i="1"/>
  <c r="P326" i="1"/>
  <c r="BF326" i="1" s="1"/>
  <c r="L326" i="1"/>
  <c r="AG325" i="1"/>
  <c r="AD325" i="1"/>
  <c r="AB325" i="1"/>
  <c r="Z325" i="1"/>
  <c r="BH325" i="1"/>
  <c r="W325" i="1"/>
  <c r="U325" i="1"/>
  <c r="T325" i="1"/>
  <c r="R325" i="1"/>
  <c r="P325" i="1"/>
  <c r="M325" i="1"/>
  <c r="K325" i="1"/>
  <c r="G325" i="1"/>
  <c r="AJ324" i="1"/>
  <c r="AG324" i="1"/>
  <c r="AD324" i="1"/>
  <c r="AB324" i="1"/>
  <c r="Z324" i="1"/>
  <c r="W324" i="1"/>
  <c r="U324" i="1"/>
  <c r="T324" i="1"/>
  <c r="R324" i="1"/>
  <c r="P324" i="1"/>
  <c r="M324" i="1"/>
  <c r="K324" i="1"/>
  <c r="G324" i="1"/>
  <c r="G321" i="1" s="1"/>
  <c r="B324" i="1"/>
  <c r="AJ323" i="1"/>
  <c r="AG323" i="1"/>
  <c r="AD323" i="1"/>
  <c r="AB323" i="1"/>
  <c r="Z323" i="1"/>
  <c r="BH323" i="1" s="1"/>
  <c r="W323" i="1"/>
  <c r="BG323" i="1"/>
  <c r="U323" i="1"/>
  <c r="T323" i="1"/>
  <c r="R323" i="1"/>
  <c r="P323" i="1"/>
  <c r="AS322" i="1"/>
  <c r="AQ321" i="1" s="1"/>
  <c r="AJ322" i="1"/>
  <c r="AG322" i="1"/>
  <c r="L322" i="1"/>
  <c r="D322" i="1"/>
  <c r="B322" i="1"/>
  <c r="A322" i="1"/>
  <c r="AZ321" i="1" s="1"/>
  <c r="F321" i="1"/>
  <c r="H321" i="1" s="1"/>
  <c r="B321" i="1"/>
  <c r="AG320" i="1"/>
  <c r="L320" i="1"/>
  <c r="AG319" i="1"/>
  <c r="L319" i="1"/>
  <c r="B319" i="1"/>
  <c r="AG318" i="1"/>
  <c r="AB318" i="1"/>
  <c r="Z318" i="1"/>
  <c r="BH318" i="1"/>
  <c r="W318" i="1"/>
  <c r="U318" i="1"/>
  <c r="BG318" i="1" s="1"/>
  <c r="R318" i="1"/>
  <c r="P318" i="1"/>
  <c r="BF318" i="1" s="1"/>
  <c r="L318" i="1"/>
  <c r="AG317" i="1"/>
  <c r="AD317" i="1"/>
  <c r="AB317" i="1"/>
  <c r="Z317" i="1"/>
  <c r="W317" i="1"/>
  <c r="U317" i="1"/>
  <c r="BG317" i="1" s="1"/>
  <c r="T317" i="1"/>
  <c r="R317" i="1"/>
  <c r="BF317" i="1" s="1"/>
  <c r="P317" i="1"/>
  <c r="M317" i="1"/>
  <c r="K317" i="1"/>
  <c r="G317" i="1"/>
  <c r="AJ316" i="1"/>
  <c r="AG316" i="1"/>
  <c r="AD316" i="1"/>
  <c r="AB316" i="1"/>
  <c r="Z316" i="1"/>
  <c r="W316" i="1"/>
  <c r="U316" i="1"/>
  <c r="T316" i="1"/>
  <c r="R316" i="1"/>
  <c r="P316" i="1"/>
  <c r="M316" i="1"/>
  <c r="K316" i="1"/>
  <c r="G316" i="1"/>
  <c r="B316" i="1"/>
  <c r="AJ315" i="1"/>
  <c r="AG315" i="1"/>
  <c r="AD315" i="1"/>
  <c r="AB315" i="1"/>
  <c r="Z315" i="1"/>
  <c r="W315" i="1"/>
  <c r="U315" i="1"/>
  <c r="BG315" i="1" s="1"/>
  <c r="T315" i="1"/>
  <c r="R315" i="1"/>
  <c r="P315" i="1"/>
  <c r="BF315" i="1"/>
  <c r="AS314" i="1"/>
  <c r="AQ313" i="1" s="1"/>
  <c r="AJ314" i="1"/>
  <c r="AG314" i="1"/>
  <c r="AE313" i="1" s="1"/>
  <c r="L314" i="1"/>
  <c r="K313" i="1" s="1"/>
  <c r="D314" i="1"/>
  <c r="D345" i="1"/>
  <c r="B314" i="1"/>
  <c r="A314" i="1"/>
  <c r="AZ313" i="1" s="1"/>
  <c r="F313" i="1"/>
  <c r="B313" i="1"/>
  <c r="AG310" i="1"/>
  <c r="L310" i="1"/>
  <c r="AG309" i="1"/>
  <c r="L309" i="1"/>
  <c r="B309" i="1"/>
  <c r="AG308" i="1"/>
  <c r="AE303" i="1"/>
  <c r="AB308" i="1"/>
  <c r="Z308" i="1"/>
  <c r="W308" i="1"/>
  <c r="U308" i="1"/>
  <c r="BG308" i="1" s="1"/>
  <c r="R308" i="1"/>
  <c r="P308" i="1"/>
  <c r="L308" i="1"/>
  <c r="AG307" i="1"/>
  <c r="AD307" i="1"/>
  <c r="AB307" i="1"/>
  <c r="Z307" i="1"/>
  <c r="BH307" i="1" s="1"/>
  <c r="W307" i="1"/>
  <c r="U307" i="1"/>
  <c r="BG307" i="1" s="1"/>
  <c r="T307" i="1"/>
  <c r="R307" i="1"/>
  <c r="BF307" i="1"/>
  <c r="P307" i="1"/>
  <c r="M307" i="1"/>
  <c r="K307" i="1"/>
  <c r="G307" i="1"/>
  <c r="AJ306" i="1"/>
  <c r="AG306" i="1"/>
  <c r="AD306" i="1"/>
  <c r="AB306" i="1"/>
  <c r="Z306" i="1"/>
  <c r="W306" i="1"/>
  <c r="U306" i="1"/>
  <c r="T306" i="1"/>
  <c r="R306" i="1"/>
  <c r="P306" i="1"/>
  <c r="M306" i="1"/>
  <c r="K306" i="1"/>
  <c r="G306" i="1"/>
  <c r="B306" i="1"/>
  <c r="AJ305" i="1"/>
  <c r="AG305" i="1"/>
  <c r="AD305" i="1"/>
  <c r="AB305" i="1"/>
  <c r="Z305" i="1"/>
  <c r="BH305" i="1" s="1"/>
  <c r="W305" i="1"/>
  <c r="U305" i="1"/>
  <c r="BG305" i="1"/>
  <c r="T305" i="1"/>
  <c r="R305" i="1"/>
  <c r="P305" i="1"/>
  <c r="BF305" i="1" s="1"/>
  <c r="AS304" i="1"/>
  <c r="AJ304" i="1"/>
  <c r="AH303" i="1" s="1"/>
  <c r="AG304" i="1"/>
  <c r="D304" i="1"/>
  <c r="D311" i="1" s="1"/>
  <c r="B304" i="1"/>
  <c r="A304" i="1"/>
  <c r="AZ303" i="1" s="1"/>
  <c r="F303" i="1"/>
  <c r="B303" i="1"/>
  <c r="AG302" i="1"/>
  <c r="L302" i="1"/>
  <c r="AG301" i="1"/>
  <c r="L301" i="1"/>
  <c r="B301" i="1"/>
  <c r="AG300" i="1"/>
  <c r="AB300" i="1"/>
  <c r="BH300" i="1" s="1"/>
  <c r="Z300" i="1"/>
  <c r="W300" i="1"/>
  <c r="U300" i="1"/>
  <c r="R300" i="1"/>
  <c r="P300" i="1"/>
  <c r="L300" i="1"/>
  <c r="AG299" i="1"/>
  <c r="AD299" i="1"/>
  <c r="AB299" i="1"/>
  <c r="Z299" i="1"/>
  <c r="W299" i="1"/>
  <c r="U299" i="1"/>
  <c r="R299" i="1"/>
  <c r="P299" i="1"/>
  <c r="M299" i="1"/>
  <c r="K299" i="1"/>
  <c r="G299" i="1"/>
  <c r="AJ298" i="1"/>
  <c r="AG298" i="1"/>
  <c r="AD298" i="1"/>
  <c r="AB298" i="1"/>
  <c r="Z298" i="1"/>
  <c r="W298" i="1"/>
  <c r="U298" i="1"/>
  <c r="R298" i="1"/>
  <c r="P298" i="1"/>
  <c r="M298" i="1"/>
  <c r="K298" i="1"/>
  <c r="G298" i="1"/>
  <c r="B298" i="1"/>
  <c r="AJ297" i="1"/>
  <c r="AG297" i="1"/>
  <c r="AD297" i="1"/>
  <c r="AB297" i="1"/>
  <c r="Z297" i="1"/>
  <c r="W297" i="1"/>
  <c r="U297" i="1"/>
  <c r="BG297" i="1"/>
  <c r="R297" i="1"/>
  <c r="P297" i="1"/>
  <c r="AS296" i="1"/>
  <c r="AQ295" i="1"/>
  <c r="AJ296" i="1"/>
  <c r="AG296" i="1"/>
  <c r="AE295" i="1" s="1"/>
  <c r="L296" i="1"/>
  <c r="D296" i="1"/>
  <c r="B296" i="1"/>
  <c r="B311" i="1" s="1"/>
  <c r="A296" i="1"/>
  <c r="AZ295" i="1" s="1"/>
  <c r="F295" i="1"/>
  <c r="B295" i="1"/>
  <c r="AG294" i="1"/>
  <c r="L294" i="1"/>
  <c r="AG293" i="1"/>
  <c r="L293" i="1"/>
  <c r="B293" i="1"/>
  <c r="AG292" i="1"/>
  <c r="AB292" i="1"/>
  <c r="Z292" i="1"/>
  <c r="W292" i="1"/>
  <c r="BG292" i="1" s="1"/>
  <c r="U292" i="1"/>
  <c r="R292" i="1"/>
  <c r="P292" i="1"/>
  <c r="L292" i="1"/>
  <c r="AG291" i="1"/>
  <c r="AD291" i="1"/>
  <c r="AB291" i="1"/>
  <c r="Z291" i="1"/>
  <c r="BH291" i="1" s="1"/>
  <c r="W291" i="1"/>
  <c r="BG291" i="1" s="1"/>
  <c r="U291" i="1"/>
  <c r="T291" i="1"/>
  <c r="R291" i="1"/>
  <c r="BF291" i="1" s="1"/>
  <c r="P291" i="1"/>
  <c r="M291" i="1"/>
  <c r="K291" i="1"/>
  <c r="G291" i="1"/>
  <c r="G287" i="1" s="1"/>
  <c r="AJ290" i="1"/>
  <c r="AG290" i="1"/>
  <c r="AD290" i="1"/>
  <c r="AB290" i="1"/>
  <c r="Z290" i="1"/>
  <c r="W290" i="1"/>
  <c r="U290" i="1"/>
  <c r="T290" i="1"/>
  <c r="R290" i="1"/>
  <c r="P290" i="1"/>
  <c r="M290" i="1"/>
  <c r="K290" i="1"/>
  <c r="G290" i="1"/>
  <c r="B290" i="1"/>
  <c r="AJ289" i="1"/>
  <c r="AG289" i="1"/>
  <c r="AD289" i="1"/>
  <c r="AB289" i="1"/>
  <c r="Z289" i="1"/>
  <c r="BH289" i="1" s="1"/>
  <c r="W289" i="1"/>
  <c r="U289" i="1"/>
  <c r="BG289" i="1" s="1"/>
  <c r="T289" i="1"/>
  <c r="R289" i="1"/>
  <c r="P289" i="1"/>
  <c r="AS288" i="1"/>
  <c r="AQ287" i="1" s="1"/>
  <c r="AJ288" i="1"/>
  <c r="AG288" i="1"/>
  <c r="L288" i="1"/>
  <c r="D288" i="1"/>
  <c r="B288" i="1"/>
  <c r="A288" i="1"/>
  <c r="AZ287" i="1" s="1"/>
  <c r="F287" i="1"/>
  <c r="B287" i="1"/>
  <c r="AG286" i="1"/>
  <c r="L286" i="1"/>
  <c r="AG285" i="1"/>
  <c r="L285" i="1"/>
  <c r="B285" i="1"/>
  <c r="AG284" i="1"/>
  <c r="AB284" i="1"/>
  <c r="Z284" i="1"/>
  <c r="BH284" i="1"/>
  <c r="W284" i="1"/>
  <c r="U284" i="1"/>
  <c r="BG284" i="1" s="1"/>
  <c r="R284" i="1"/>
  <c r="P284" i="1"/>
  <c r="L284" i="1"/>
  <c r="AG283" i="1"/>
  <c r="AD283" i="1"/>
  <c r="AB283" i="1"/>
  <c r="Z283" i="1"/>
  <c r="BH283" i="1" s="1"/>
  <c r="W283" i="1"/>
  <c r="U283" i="1"/>
  <c r="BG283" i="1" s="1"/>
  <c r="T283" i="1"/>
  <c r="R283" i="1"/>
  <c r="BF283" i="1" s="1"/>
  <c r="P283" i="1"/>
  <c r="M283" i="1"/>
  <c r="K283" i="1"/>
  <c r="G283" i="1"/>
  <c r="G279" i="1" s="1"/>
  <c r="AJ282" i="1"/>
  <c r="AG282" i="1"/>
  <c r="AD282" i="1"/>
  <c r="AB282" i="1"/>
  <c r="Z282" i="1"/>
  <c r="W282" i="1"/>
  <c r="U282" i="1"/>
  <c r="T282" i="1"/>
  <c r="R282" i="1"/>
  <c r="P282" i="1"/>
  <c r="M282" i="1"/>
  <c r="K282" i="1"/>
  <c r="G282" i="1"/>
  <c r="B282" i="1"/>
  <c r="AJ281" i="1"/>
  <c r="AG281" i="1"/>
  <c r="AD281" i="1"/>
  <c r="AB281" i="1"/>
  <c r="BH281" i="1" s="1"/>
  <c r="Z281" i="1"/>
  <c r="W281" i="1"/>
  <c r="BG281" i="1"/>
  <c r="U281" i="1"/>
  <c r="T281" i="1"/>
  <c r="R281" i="1"/>
  <c r="P281" i="1"/>
  <c r="BF281" i="1" s="1"/>
  <c r="AS280" i="1"/>
  <c r="AQ279" i="1" s="1"/>
  <c r="AJ280" i="1"/>
  <c r="AG280" i="1"/>
  <c r="L280" i="1"/>
  <c r="D280" i="1"/>
  <c r="B280" i="1"/>
  <c r="A280" i="1"/>
  <c r="AZ279" i="1" s="1"/>
  <c r="F279" i="1"/>
  <c r="B279" i="1"/>
  <c r="A270" i="1"/>
  <c r="AZ269" i="1" s="1"/>
  <c r="AG276" i="1"/>
  <c r="L276" i="1"/>
  <c r="AG275" i="1"/>
  <c r="L275" i="1"/>
  <c r="B275" i="1"/>
  <c r="AG274" i="1"/>
  <c r="AB274" i="1"/>
  <c r="Z274" i="1"/>
  <c r="BH274" i="1"/>
  <c r="W274" i="1"/>
  <c r="BG274" i="1" s="1"/>
  <c r="U274" i="1"/>
  <c r="R274" i="1"/>
  <c r="P274" i="1"/>
  <c r="L274" i="1"/>
  <c r="AG273" i="1"/>
  <c r="AD273" i="1"/>
  <c r="BH273" i="1" s="1"/>
  <c r="AB273" i="1"/>
  <c r="Z273" i="1"/>
  <c r="W273" i="1"/>
  <c r="U273" i="1"/>
  <c r="BG273" i="1" s="1"/>
  <c r="T273" i="1"/>
  <c r="R273" i="1"/>
  <c r="BF273" i="1" s="1"/>
  <c r="P273" i="1"/>
  <c r="M273" i="1"/>
  <c r="K273" i="1"/>
  <c r="G273" i="1"/>
  <c r="AJ272" i="1"/>
  <c r="AH269" i="1"/>
  <c r="AG272" i="1"/>
  <c r="AD272" i="1"/>
  <c r="AB272" i="1"/>
  <c r="Z272" i="1"/>
  <c r="W272" i="1"/>
  <c r="U272" i="1"/>
  <c r="T272" i="1"/>
  <c r="R272" i="1"/>
  <c r="P272" i="1"/>
  <c r="M272" i="1"/>
  <c r="K272" i="1"/>
  <c r="G272" i="1"/>
  <c r="G269" i="1" s="1"/>
  <c r="B272" i="1"/>
  <c r="AJ271" i="1"/>
  <c r="AG271" i="1"/>
  <c r="AE269" i="1" s="1"/>
  <c r="AD271" i="1"/>
  <c r="AB271" i="1"/>
  <c r="Z271" i="1"/>
  <c r="BH271" i="1" s="1"/>
  <c r="W271" i="1"/>
  <c r="BG271" i="1" s="1"/>
  <c r="U271" i="1"/>
  <c r="T271" i="1"/>
  <c r="R271" i="1"/>
  <c r="P271" i="1"/>
  <c r="BF271" i="1" s="1"/>
  <c r="AS270" i="1"/>
  <c r="AQ269" i="1" s="1"/>
  <c r="AJ270" i="1"/>
  <c r="AG270" i="1"/>
  <c r="L270" i="1"/>
  <c r="D270" i="1"/>
  <c r="B270" i="1"/>
  <c r="B277" i="1" s="1"/>
  <c r="F269" i="1"/>
  <c r="B269" i="1"/>
  <c r="AG268" i="1"/>
  <c r="L268" i="1"/>
  <c r="AG267" i="1"/>
  <c r="L267" i="1"/>
  <c r="B267" i="1"/>
  <c r="AG266" i="1"/>
  <c r="AB266" i="1"/>
  <c r="Z266" i="1"/>
  <c r="BH266" i="1" s="1"/>
  <c r="W266" i="1"/>
  <c r="U266" i="1"/>
  <c r="BG266" i="1" s="1"/>
  <c r="R266" i="1"/>
  <c r="P266" i="1"/>
  <c r="L266" i="1"/>
  <c r="AG265" i="1"/>
  <c r="AD265" i="1"/>
  <c r="BH265" i="1"/>
  <c r="AB265" i="1"/>
  <c r="Z265" i="1"/>
  <c r="W265" i="1"/>
  <c r="BG265" i="1"/>
  <c r="U265" i="1"/>
  <c r="T265" i="1"/>
  <c r="R265" i="1"/>
  <c r="P265" i="1"/>
  <c r="BF265" i="1" s="1"/>
  <c r="M265" i="1"/>
  <c r="K265" i="1"/>
  <c r="G265" i="1"/>
  <c r="AJ264" i="1"/>
  <c r="AG264" i="1"/>
  <c r="AD264" i="1"/>
  <c r="AB264" i="1"/>
  <c r="Z264" i="1"/>
  <c r="W264" i="1"/>
  <c r="U264" i="1"/>
  <c r="T264" i="1"/>
  <c r="R264" i="1"/>
  <c r="P264" i="1"/>
  <c r="M264" i="1"/>
  <c r="K264" i="1"/>
  <c r="G264" i="1"/>
  <c r="G261" i="1" s="1"/>
  <c r="B264" i="1"/>
  <c r="AJ263" i="1"/>
  <c r="AG263" i="1"/>
  <c r="AD263" i="1"/>
  <c r="AB263" i="1"/>
  <c r="Z263" i="1"/>
  <c r="W263" i="1"/>
  <c r="U263" i="1"/>
  <c r="BG263" i="1" s="1"/>
  <c r="T263" i="1"/>
  <c r="R263" i="1"/>
  <c r="P263" i="1"/>
  <c r="AS262" i="1"/>
  <c r="AQ261" i="1" s="1"/>
  <c r="AJ262" i="1"/>
  <c r="AG262" i="1"/>
  <c r="AE261" i="1"/>
  <c r="L262" i="1"/>
  <c r="D262" i="1"/>
  <c r="B262" i="1"/>
  <c r="F261" i="1"/>
  <c r="H261" i="1" s="1"/>
  <c r="B261" i="1"/>
  <c r="A262" i="1"/>
  <c r="AZ261" i="1" s="1"/>
  <c r="AS254" i="1"/>
  <c r="AQ253" i="1" s="1"/>
  <c r="AJ255" i="1"/>
  <c r="AJ256" i="1"/>
  <c r="AJ254" i="1"/>
  <c r="AG255" i="1"/>
  <c r="AG256" i="1"/>
  <c r="AG257" i="1"/>
  <c r="AG258" i="1"/>
  <c r="AG259" i="1"/>
  <c r="AG260" i="1"/>
  <c r="AG254" i="1"/>
  <c r="AE253" i="1" s="1"/>
  <c r="AD256" i="1"/>
  <c r="AD257" i="1"/>
  <c r="AD255" i="1"/>
  <c r="AB256" i="1"/>
  <c r="AB257" i="1"/>
  <c r="AB258" i="1"/>
  <c r="AB255" i="1"/>
  <c r="Z256" i="1"/>
  <c r="Z257" i="1"/>
  <c r="Z258" i="1"/>
  <c r="Z255" i="1"/>
  <c r="BH255" i="1"/>
  <c r="W256" i="1"/>
  <c r="W257" i="1"/>
  <c r="W258" i="1"/>
  <c r="W255" i="1"/>
  <c r="U256" i="1"/>
  <c r="U257" i="1"/>
  <c r="U258" i="1"/>
  <c r="U255" i="1"/>
  <c r="BG255" i="1" s="1"/>
  <c r="T256" i="1"/>
  <c r="T257" i="1"/>
  <c r="T255" i="1"/>
  <c r="R256" i="1"/>
  <c r="R257" i="1"/>
  <c r="R258" i="1"/>
  <c r="BF258" i="1"/>
  <c r="R255" i="1"/>
  <c r="P256" i="1"/>
  <c r="P257" i="1"/>
  <c r="P258" i="1"/>
  <c r="P255" i="1"/>
  <c r="BF255" i="1" s="1"/>
  <c r="L260" i="1"/>
  <c r="L259" i="1"/>
  <c r="L258" i="1"/>
  <c r="M257" i="1"/>
  <c r="M256" i="1"/>
  <c r="L254" i="1"/>
  <c r="K257" i="1"/>
  <c r="K256" i="1"/>
  <c r="G257" i="1"/>
  <c r="G256" i="1"/>
  <c r="G253" i="1" s="1"/>
  <c r="F253" i="1"/>
  <c r="B253" i="1"/>
  <c r="D254" i="1"/>
  <c r="B254" i="1"/>
  <c r="B259" i="1"/>
  <c r="B256" i="1"/>
  <c r="A254" i="1"/>
  <c r="AZ253" i="1" s="1"/>
  <c r="AS246" i="1"/>
  <c r="AQ245" i="1" s="1"/>
  <c r="AJ247" i="1"/>
  <c r="AH245" i="1"/>
  <c r="AJ248" i="1"/>
  <c r="AJ246" i="1"/>
  <c r="AG247" i="1"/>
  <c r="AG248" i="1"/>
  <c r="AG249" i="1"/>
  <c r="AG250" i="1"/>
  <c r="AG251" i="1"/>
  <c r="AG252" i="1"/>
  <c r="AG246" i="1"/>
  <c r="AE245" i="1" s="1"/>
  <c r="AB248" i="1"/>
  <c r="AB249" i="1"/>
  <c r="AB250" i="1"/>
  <c r="AB247" i="1"/>
  <c r="Z248" i="1"/>
  <c r="Z249" i="1"/>
  <c r="Z250" i="1"/>
  <c r="BH250" i="1" s="1"/>
  <c r="Z247" i="1"/>
  <c r="W248" i="1"/>
  <c r="W249" i="1"/>
  <c r="W250" i="1"/>
  <c r="W247" i="1"/>
  <c r="U248" i="1"/>
  <c r="U249" i="1"/>
  <c r="BG249" i="1" s="1"/>
  <c r="U250" i="1"/>
  <c r="BG250" i="1" s="1"/>
  <c r="U247" i="1"/>
  <c r="BG247" i="1" s="1"/>
  <c r="R248" i="1"/>
  <c r="R249" i="1"/>
  <c r="R250" i="1"/>
  <c r="R247" i="1"/>
  <c r="P248" i="1"/>
  <c r="P249" i="1"/>
  <c r="P250" i="1"/>
  <c r="BF250" i="1" s="1"/>
  <c r="P247" i="1"/>
  <c r="BF247" i="1" s="1"/>
  <c r="G249" i="1"/>
  <c r="G248" i="1"/>
  <c r="G245" i="1" s="1"/>
  <c r="B245" i="1"/>
  <c r="F245" i="1"/>
  <c r="A246" i="1"/>
  <c r="AZ245" i="1" s="1"/>
  <c r="B246" i="1"/>
  <c r="D246" i="1"/>
  <c r="L246" i="1"/>
  <c r="K245" i="1" s="1"/>
  <c r="T247" i="1"/>
  <c r="AD247" i="1"/>
  <c r="B248" i="1"/>
  <c r="K248" i="1"/>
  <c r="M248" i="1"/>
  <c r="T248" i="1"/>
  <c r="AD248" i="1"/>
  <c r="K249" i="1"/>
  <c r="M249" i="1"/>
  <c r="T249" i="1"/>
  <c r="AD249" i="1"/>
  <c r="L250" i="1"/>
  <c r="B251" i="1"/>
  <c r="L251" i="1"/>
  <c r="L252" i="1"/>
  <c r="T297" i="1"/>
  <c r="T298" i="1"/>
  <c r="T299" i="1"/>
  <c r="BF299" i="1" s="1"/>
  <c r="AQ303" i="1"/>
  <c r="AQ329" i="1"/>
  <c r="T331" i="1"/>
  <c r="T332" i="1"/>
  <c r="T333" i="1"/>
  <c r="O45" i="2"/>
  <c r="O44" i="2"/>
  <c r="O43" i="2"/>
  <c r="O42" i="2"/>
  <c r="O41" i="2"/>
  <c r="O40" i="2"/>
  <c r="O39" i="2"/>
  <c r="O38" i="2"/>
  <c r="O37" i="2"/>
  <c r="I2" i="102"/>
  <c r="M9" i="102"/>
  <c r="G19" i="102"/>
  <c r="G24" i="102"/>
  <c r="C60" i="102" s="1"/>
  <c r="J28" i="102"/>
  <c r="J29" i="102"/>
  <c r="J30" i="102"/>
  <c r="J32" i="102"/>
  <c r="J33" i="102"/>
  <c r="J34" i="102"/>
  <c r="J36" i="102"/>
  <c r="J37" i="102"/>
  <c r="J38" i="102"/>
  <c r="E40" i="102"/>
  <c r="E47" i="102"/>
  <c r="E50" i="102"/>
  <c r="AK337" i="1" s="1"/>
  <c r="E51" i="102"/>
  <c r="AN337" i="1"/>
  <c r="E52" i="102"/>
  <c r="E56" i="102"/>
  <c r="AV337" i="1" s="1"/>
  <c r="I2" i="101"/>
  <c r="M9" i="101"/>
  <c r="G19" i="101"/>
  <c r="L331" i="1" s="1"/>
  <c r="J28" i="101"/>
  <c r="J29" i="101"/>
  <c r="J30" i="101"/>
  <c r="J32" i="101"/>
  <c r="J33" i="101"/>
  <c r="J34" i="101"/>
  <c r="J36" i="101"/>
  <c r="H39" i="101" s="1"/>
  <c r="Z329" i="1" s="1"/>
  <c r="J37" i="101"/>
  <c r="J38" i="101"/>
  <c r="E40" i="101"/>
  <c r="E47" i="101"/>
  <c r="E50" i="101"/>
  <c r="AK329" i="1" s="1"/>
  <c r="E51" i="101"/>
  <c r="AN329" i="1"/>
  <c r="E52" i="101"/>
  <c r="E56" i="101"/>
  <c r="AV329" i="1" s="1"/>
  <c r="I2" i="99"/>
  <c r="M9" i="99"/>
  <c r="G19" i="99"/>
  <c r="G24" i="99" s="1"/>
  <c r="C60" i="99" s="1"/>
  <c r="J28" i="99"/>
  <c r="J29" i="99"/>
  <c r="J30" i="99"/>
  <c r="J32" i="99"/>
  <c r="J33" i="99"/>
  <c r="J34" i="99"/>
  <c r="J36" i="99"/>
  <c r="H39" i="99"/>
  <c r="Z321" i="1" s="1"/>
  <c r="J37" i="99"/>
  <c r="J38" i="99"/>
  <c r="E40" i="99"/>
  <c r="E47" i="99"/>
  <c r="E50" i="99"/>
  <c r="AK321" i="1" s="1"/>
  <c r="E51" i="99"/>
  <c r="AN321" i="1" s="1"/>
  <c r="E52" i="99"/>
  <c r="E56" i="99"/>
  <c r="AV321" i="1"/>
  <c r="I2" i="98"/>
  <c r="M9" i="98"/>
  <c r="G19" i="98"/>
  <c r="L315" i="1"/>
  <c r="J28" i="98"/>
  <c r="J29" i="98"/>
  <c r="J30" i="98"/>
  <c r="J32" i="98"/>
  <c r="J33" i="98"/>
  <c r="J34" i="98"/>
  <c r="J36" i="98"/>
  <c r="J37" i="98"/>
  <c r="J38" i="98"/>
  <c r="E40" i="98"/>
  <c r="E47" i="98"/>
  <c r="E50" i="98"/>
  <c r="AK313" i="1" s="1"/>
  <c r="E51" i="98"/>
  <c r="AN313" i="1" s="1"/>
  <c r="E52" i="98"/>
  <c r="E56" i="98"/>
  <c r="AV313" i="1" s="1"/>
  <c r="I2" i="97"/>
  <c r="M9" i="97"/>
  <c r="G19" i="97"/>
  <c r="L305" i="1" s="1"/>
  <c r="K303" i="1" s="1"/>
  <c r="J28" i="97"/>
  <c r="E28" i="97"/>
  <c r="J29" i="97"/>
  <c r="J30" i="97"/>
  <c r="J32" i="97"/>
  <c r="J33" i="97"/>
  <c r="H35" i="97" s="1"/>
  <c r="U303" i="1" s="1"/>
  <c r="J34" i="97"/>
  <c r="J36" i="97"/>
  <c r="H39" i="97" s="1"/>
  <c r="Z303" i="1" s="1"/>
  <c r="J37" i="97"/>
  <c r="J38" i="97"/>
  <c r="E40" i="97"/>
  <c r="E47" i="97"/>
  <c r="E50" i="97"/>
  <c r="AK303" i="1"/>
  <c r="E51" i="97"/>
  <c r="AN303" i="1" s="1"/>
  <c r="E52" i="97"/>
  <c r="E56" i="97"/>
  <c r="AV303" i="1" s="1"/>
  <c r="I2" i="96"/>
  <c r="M9" i="96"/>
  <c r="G19" i="96"/>
  <c r="G24" i="96" s="1"/>
  <c r="C60" i="96" s="1"/>
  <c r="J28" i="96"/>
  <c r="J29" i="96"/>
  <c r="E28" i="96" s="1"/>
  <c r="J30" i="96"/>
  <c r="J32" i="96"/>
  <c r="H35" i="96"/>
  <c r="U295" i="1" s="1"/>
  <c r="J33" i="96"/>
  <c r="J34" i="96"/>
  <c r="J36" i="96"/>
  <c r="E32" i="96" s="1"/>
  <c r="J37" i="96"/>
  <c r="J38" i="96"/>
  <c r="E40" i="96"/>
  <c r="E47" i="96"/>
  <c r="E50" i="96"/>
  <c r="AK295" i="1" s="1"/>
  <c r="E51" i="96"/>
  <c r="AN295" i="1" s="1"/>
  <c r="E52" i="96"/>
  <c r="E56" i="96"/>
  <c r="AV295" i="1"/>
  <c r="I2" i="95"/>
  <c r="M9" i="95"/>
  <c r="G19" i="95"/>
  <c r="J28" i="95"/>
  <c r="E28" i="95" s="1"/>
  <c r="P287" i="1" s="1"/>
  <c r="J29" i="95"/>
  <c r="J30" i="95"/>
  <c r="J32" i="95"/>
  <c r="J33" i="95"/>
  <c r="J34" i="95"/>
  <c r="J36" i="95"/>
  <c r="J37" i="95"/>
  <c r="J38" i="95"/>
  <c r="E40" i="95"/>
  <c r="E47" i="95"/>
  <c r="E50" i="95"/>
  <c r="AK287" i="1" s="1"/>
  <c r="E51" i="95"/>
  <c r="AN287" i="1"/>
  <c r="E52" i="95"/>
  <c r="E56" i="95"/>
  <c r="AV287" i="1" s="1"/>
  <c r="I2" i="94"/>
  <c r="M9" i="94"/>
  <c r="G19" i="94"/>
  <c r="J28" i="94"/>
  <c r="E28" i="94"/>
  <c r="P279" i="1" s="1"/>
  <c r="J29" i="94"/>
  <c r="J30" i="94"/>
  <c r="J32" i="94"/>
  <c r="J33" i="94"/>
  <c r="J34" i="94"/>
  <c r="J36" i="94"/>
  <c r="J37" i="94"/>
  <c r="J38" i="94"/>
  <c r="E40" i="94"/>
  <c r="E47" i="94"/>
  <c r="E50" i="94"/>
  <c r="AK279" i="1" s="1"/>
  <c r="E51" i="94"/>
  <c r="AN279" i="1" s="1"/>
  <c r="E52" i="94"/>
  <c r="E56" i="94"/>
  <c r="AV279" i="1" s="1"/>
  <c r="I2" i="93"/>
  <c r="M9" i="93"/>
  <c r="G19" i="93"/>
  <c r="L271" i="1" s="1"/>
  <c r="J28" i="93"/>
  <c r="J29" i="93"/>
  <c r="E28" i="93" s="1"/>
  <c r="J30" i="93"/>
  <c r="J32" i="93"/>
  <c r="H35" i="93"/>
  <c r="U269" i="1" s="1"/>
  <c r="J33" i="93"/>
  <c r="J34" i="93"/>
  <c r="J36" i="93"/>
  <c r="J37" i="93"/>
  <c r="J38" i="93"/>
  <c r="E40" i="93"/>
  <c r="E47" i="93"/>
  <c r="E50" i="93"/>
  <c r="AK269" i="1" s="1"/>
  <c r="E51" i="93"/>
  <c r="AN269" i="1"/>
  <c r="E52" i="93"/>
  <c r="E56" i="93"/>
  <c r="AV269" i="1" s="1"/>
  <c r="I2" i="92"/>
  <c r="M9" i="92"/>
  <c r="G19" i="92"/>
  <c r="L263" i="1" s="1"/>
  <c r="K261" i="1" s="1"/>
  <c r="J28" i="92"/>
  <c r="J29" i="92"/>
  <c r="J30" i="92"/>
  <c r="J32" i="92"/>
  <c r="H35" i="92" s="1"/>
  <c r="U261" i="1" s="1"/>
  <c r="J33" i="92"/>
  <c r="J34" i="92"/>
  <c r="J36" i="92"/>
  <c r="H39" i="92" s="1"/>
  <c r="Z261" i="1" s="1"/>
  <c r="J37" i="92"/>
  <c r="J38" i="92"/>
  <c r="E40" i="92"/>
  <c r="E47" i="92"/>
  <c r="E50" i="92"/>
  <c r="AK261" i="1" s="1"/>
  <c r="E51" i="92"/>
  <c r="AN261" i="1"/>
  <c r="E52" i="92"/>
  <c r="E56" i="92"/>
  <c r="AV261" i="1" s="1"/>
  <c r="I2" i="88"/>
  <c r="M9" i="88"/>
  <c r="G19" i="88"/>
  <c r="G24" i="88"/>
  <c r="C60" i="88" s="1"/>
  <c r="J28" i="88"/>
  <c r="J29" i="88"/>
  <c r="J30" i="88"/>
  <c r="J32" i="88"/>
  <c r="E32" i="88" s="1"/>
  <c r="J33" i="88"/>
  <c r="J34" i="88"/>
  <c r="J36" i="88"/>
  <c r="J37" i="88"/>
  <c r="J38" i="88"/>
  <c r="H39" i="88"/>
  <c r="Z253" i="1" s="1"/>
  <c r="E40" i="88"/>
  <c r="E47" i="88"/>
  <c r="E50" i="88"/>
  <c r="AK253" i="1" s="1"/>
  <c r="E51" i="88"/>
  <c r="AN253" i="1" s="1"/>
  <c r="E52" i="88"/>
  <c r="E56" i="88"/>
  <c r="AV253" i="1" s="1"/>
  <c r="I2" i="87"/>
  <c r="M9" i="87"/>
  <c r="G19" i="87"/>
  <c r="L247" i="1" s="1"/>
  <c r="J28" i="87"/>
  <c r="J29" i="87"/>
  <c r="J30" i="87"/>
  <c r="J32" i="87"/>
  <c r="J33" i="87"/>
  <c r="J34" i="87"/>
  <c r="J36" i="87"/>
  <c r="J37" i="87"/>
  <c r="J38" i="87"/>
  <c r="E40" i="87"/>
  <c r="E47" i="87"/>
  <c r="E50" i="87"/>
  <c r="AK245" i="1" s="1"/>
  <c r="E51" i="87"/>
  <c r="AN245" i="1" s="1"/>
  <c r="E52" i="87"/>
  <c r="E56" i="87"/>
  <c r="AV245" i="1" s="1"/>
  <c r="I2" i="86"/>
  <c r="M9" i="86"/>
  <c r="G19" i="86"/>
  <c r="G24" i="86" s="1"/>
  <c r="C60" i="86" s="1"/>
  <c r="J28" i="86"/>
  <c r="J29" i="86"/>
  <c r="E28" i="86" s="1"/>
  <c r="J30" i="86"/>
  <c r="J32" i="86"/>
  <c r="H35" i="86"/>
  <c r="J33" i="86"/>
  <c r="J34" i="86"/>
  <c r="J36" i="86"/>
  <c r="J37" i="86"/>
  <c r="H39" i="86" s="1"/>
  <c r="Z235" i="1" s="1"/>
  <c r="J38" i="86"/>
  <c r="E40" i="86"/>
  <c r="E47" i="86"/>
  <c r="E50" i="86"/>
  <c r="E51" i="86"/>
  <c r="AN235" i="1"/>
  <c r="E52" i="86"/>
  <c r="E56" i="86"/>
  <c r="I2" i="85"/>
  <c r="M9" i="85"/>
  <c r="G19" i="85"/>
  <c r="G24" i="85" s="1"/>
  <c r="C60" i="85" s="1"/>
  <c r="J28" i="85"/>
  <c r="E28" i="85" s="1"/>
  <c r="J29" i="85"/>
  <c r="J30" i="85"/>
  <c r="J32" i="85"/>
  <c r="E32" i="85" s="1"/>
  <c r="J33" i="85"/>
  <c r="J34" i="85"/>
  <c r="J36" i="85"/>
  <c r="H39" i="85" s="1"/>
  <c r="J37" i="85"/>
  <c r="J38" i="85"/>
  <c r="E40" i="85"/>
  <c r="E47" i="85"/>
  <c r="E50" i="85"/>
  <c r="E51" i="85"/>
  <c r="E52" i="85"/>
  <c r="E56" i="85"/>
  <c r="I2" i="84"/>
  <c r="M9" i="84"/>
  <c r="G19" i="84"/>
  <c r="G24" i="84" s="1"/>
  <c r="C60" i="84" s="1"/>
  <c r="J28" i="84"/>
  <c r="E28" i="84" s="1"/>
  <c r="J29" i="84"/>
  <c r="J30" i="84"/>
  <c r="J32" i="84"/>
  <c r="H35" i="84" s="1"/>
  <c r="J33" i="84"/>
  <c r="J34" i="84"/>
  <c r="J36" i="84"/>
  <c r="J37" i="84"/>
  <c r="J38" i="84"/>
  <c r="E40" i="84"/>
  <c r="E47" i="84"/>
  <c r="E50" i="84"/>
  <c r="E51" i="84"/>
  <c r="E52" i="84"/>
  <c r="E56" i="84"/>
  <c r="I2" i="83"/>
  <c r="M9" i="83"/>
  <c r="G19" i="83"/>
  <c r="G24" i="83"/>
  <c r="C60" i="83" s="1"/>
  <c r="J28" i="83"/>
  <c r="J29" i="83"/>
  <c r="J30" i="83"/>
  <c r="J32" i="83"/>
  <c r="J33" i="83"/>
  <c r="J34" i="83"/>
  <c r="J36" i="83"/>
  <c r="H39" i="83" s="1"/>
  <c r="Z211" i="1" s="1"/>
  <c r="J37" i="83"/>
  <c r="J38" i="83"/>
  <c r="E40" i="83"/>
  <c r="E47" i="83"/>
  <c r="E50" i="83"/>
  <c r="E51" i="83"/>
  <c r="E52" i="83"/>
  <c r="E56" i="83"/>
  <c r="I2" i="82"/>
  <c r="M9" i="82"/>
  <c r="G19" i="82"/>
  <c r="J28" i="82"/>
  <c r="J29" i="82"/>
  <c r="J30" i="82"/>
  <c r="J32" i="82"/>
  <c r="E32" i="82" s="1"/>
  <c r="J33" i="82"/>
  <c r="J34" i="82"/>
  <c r="J36" i="82"/>
  <c r="H39" i="82" s="1"/>
  <c r="J37" i="82"/>
  <c r="J38" i="82"/>
  <c r="E40" i="82"/>
  <c r="E47" i="82"/>
  <c r="E50" i="82"/>
  <c r="E51" i="82"/>
  <c r="E52" i="82"/>
  <c r="E56" i="82"/>
  <c r="I2" i="81"/>
  <c r="M9" i="81"/>
  <c r="G19" i="81"/>
  <c r="G24" i="81" s="1"/>
  <c r="C60" i="81" s="1"/>
  <c r="J28" i="81"/>
  <c r="E28" i="81" s="1"/>
  <c r="J29" i="81"/>
  <c r="J30" i="81"/>
  <c r="J32" i="81"/>
  <c r="J33" i="81"/>
  <c r="J34" i="81"/>
  <c r="J36" i="81"/>
  <c r="H39" i="81" s="1"/>
  <c r="Z193" i="1" s="1"/>
  <c r="J37" i="81"/>
  <c r="J38" i="81"/>
  <c r="E40" i="81"/>
  <c r="E47" i="81"/>
  <c r="E50" i="81"/>
  <c r="E51" i="81"/>
  <c r="E52" i="81"/>
  <c r="E56" i="81"/>
  <c r="I2" i="80"/>
  <c r="M9" i="80"/>
  <c r="G19" i="80"/>
  <c r="G24" i="80" s="1"/>
  <c r="C60" i="80"/>
  <c r="J28" i="80"/>
  <c r="J29" i="80"/>
  <c r="J30" i="80"/>
  <c r="E28" i="80" s="1"/>
  <c r="J32" i="80"/>
  <c r="J33" i="80"/>
  <c r="J34" i="80"/>
  <c r="J36" i="80"/>
  <c r="H39" i="80" s="1"/>
  <c r="J37" i="80"/>
  <c r="J38" i="80"/>
  <c r="E40" i="80"/>
  <c r="E47" i="80"/>
  <c r="E50" i="80"/>
  <c r="E51" i="80"/>
  <c r="E52" i="80"/>
  <c r="E56" i="80"/>
  <c r="I2" i="79"/>
  <c r="M9" i="79"/>
  <c r="G19" i="79"/>
  <c r="G24" i="79" s="1"/>
  <c r="C60" i="79" s="1"/>
  <c r="J28" i="79"/>
  <c r="E28" i="79"/>
  <c r="J29" i="79"/>
  <c r="J30" i="79"/>
  <c r="J32" i="79"/>
  <c r="E32" i="79"/>
  <c r="J33" i="79"/>
  <c r="J34" i="79"/>
  <c r="J36" i="79"/>
  <c r="J37" i="79"/>
  <c r="J38" i="79"/>
  <c r="E40" i="79"/>
  <c r="E47" i="79"/>
  <c r="E50" i="79"/>
  <c r="E51" i="79"/>
  <c r="AN177" i="1"/>
  <c r="E52" i="79"/>
  <c r="E56" i="79"/>
  <c r="AV177" i="1"/>
  <c r="I2" i="78"/>
  <c r="M9" i="78"/>
  <c r="G19" i="78"/>
  <c r="G24" i="78"/>
  <c r="C60" i="78"/>
  <c r="J28" i="78"/>
  <c r="J29" i="78"/>
  <c r="J30" i="78"/>
  <c r="J32" i="78"/>
  <c r="H35" i="78" s="1"/>
  <c r="J33" i="78"/>
  <c r="J34" i="78"/>
  <c r="J36" i="78"/>
  <c r="J37" i="78"/>
  <c r="J38" i="78"/>
  <c r="E40" i="78"/>
  <c r="E47" i="78"/>
  <c r="E50" i="78"/>
  <c r="E51" i="78"/>
  <c r="E52" i="78"/>
  <c r="E56" i="78"/>
  <c r="I2" i="77"/>
  <c r="M9" i="77"/>
  <c r="G19" i="77"/>
  <c r="G24" i="77" s="1"/>
  <c r="C60" i="77" s="1"/>
  <c r="J28" i="77"/>
  <c r="E28" i="77"/>
  <c r="J29" i="77"/>
  <c r="J30" i="77"/>
  <c r="J32" i="77"/>
  <c r="H35" i="77"/>
  <c r="J33" i="77"/>
  <c r="J34" i="77"/>
  <c r="J36" i="77"/>
  <c r="H39" i="77"/>
  <c r="Z159" i="1" s="1"/>
  <c r="J37" i="77"/>
  <c r="J38" i="77"/>
  <c r="E40" i="77"/>
  <c r="E47" i="77"/>
  <c r="E50" i="77"/>
  <c r="E51" i="77"/>
  <c r="E52" i="77"/>
  <c r="E56" i="77"/>
  <c r="I2" i="76"/>
  <c r="M9" i="76"/>
  <c r="G19" i="76"/>
  <c r="G24" i="76"/>
  <c r="C60" i="76" s="1"/>
  <c r="J28" i="76"/>
  <c r="E28" i="76" s="1"/>
  <c r="J29" i="76"/>
  <c r="J30" i="76"/>
  <c r="J32" i="76"/>
  <c r="H35" i="76" s="1"/>
  <c r="J33" i="76"/>
  <c r="J34" i="76"/>
  <c r="J36" i="76"/>
  <c r="J37" i="76"/>
  <c r="J38" i="76"/>
  <c r="E40" i="76"/>
  <c r="E47" i="76"/>
  <c r="E50" i="76"/>
  <c r="E51" i="76"/>
  <c r="E52" i="76"/>
  <c r="E56" i="76"/>
  <c r="M9" i="75"/>
  <c r="G19" i="75"/>
  <c r="G24" i="75" s="1"/>
  <c r="C60" i="75"/>
  <c r="J28" i="75"/>
  <c r="J29" i="75"/>
  <c r="J30" i="75"/>
  <c r="J32" i="75"/>
  <c r="J33" i="75"/>
  <c r="J34" i="75"/>
  <c r="J36" i="75"/>
  <c r="H39" i="75"/>
  <c r="Z143" i="1" s="1"/>
  <c r="J37" i="75"/>
  <c r="J38" i="75"/>
  <c r="E40" i="75"/>
  <c r="E47" i="75"/>
  <c r="E50" i="75"/>
  <c r="E51" i="75"/>
  <c r="E52" i="75"/>
  <c r="E56" i="75"/>
  <c r="AV143" i="1" s="1"/>
  <c r="AV175" i="1" s="1"/>
  <c r="I2" i="74"/>
  <c r="M9" i="74"/>
  <c r="G19" i="74"/>
  <c r="G24" i="74"/>
  <c r="C60" i="74" s="1"/>
  <c r="J28" i="74"/>
  <c r="J29" i="74"/>
  <c r="J30" i="74"/>
  <c r="J32" i="74"/>
  <c r="H35" i="74" s="1"/>
  <c r="U133" i="1" s="1"/>
  <c r="J33" i="74"/>
  <c r="J34" i="74"/>
  <c r="J36" i="74"/>
  <c r="J37" i="74"/>
  <c r="J38" i="74"/>
  <c r="E40" i="74"/>
  <c r="E47" i="74"/>
  <c r="E50" i="74"/>
  <c r="E51" i="74"/>
  <c r="AN133" i="1"/>
  <c r="E52" i="74"/>
  <c r="E56" i="74"/>
  <c r="I2" i="73"/>
  <c r="M9" i="73"/>
  <c r="G19" i="73"/>
  <c r="G24" i="73" s="1"/>
  <c r="C60" i="73" s="1"/>
  <c r="P125" i="1"/>
  <c r="J28" i="73"/>
  <c r="E28" i="73" s="1"/>
  <c r="J29" i="73"/>
  <c r="J30" i="73"/>
  <c r="J32" i="73"/>
  <c r="J33" i="73"/>
  <c r="J34" i="73"/>
  <c r="J36" i="73"/>
  <c r="H39" i="73"/>
  <c r="Z125" i="1" s="1"/>
  <c r="J37" i="73"/>
  <c r="J38" i="73"/>
  <c r="E40" i="73"/>
  <c r="E47" i="73"/>
  <c r="E50" i="73"/>
  <c r="E51" i="73"/>
  <c r="E52" i="73"/>
  <c r="E56" i="73"/>
  <c r="I2" i="72"/>
  <c r="M9" i="72"/>
  <c r="G19" i="72"/>
  <c r="G24" i="72" s="1"/>
  <c r="C60" i="72" s="1"/>
  <c r="J28" i="72"/>
  <c r="E28" i="72" s="1"/>
  <c r="J29" i="72"/>
  <c r="J30" i="72"/>
  <c r="J32" i="72"/>
  <c r="E32" i="72"/>
  <c r="J33" i="72"/>
  <c r="J34" i="72"/>
  <c r="J36" i="72"/>
  <c r="H39" i="72"/>
  <c r="J37" i="72"/>
  <c r="J38" i="72"/>
  <c r="E40" i="72"/>
  <c r="E47" i="72"/>
  <c r="E50" i="72"/>
  <c r="E51" i="72"/>
  <c r="E52" i="72"/>
  <c r="E56" i="72"/>
  <c r="I2" i="71"/>
  <c r="M9" i="71"/>
  <c r="G19" i="71"/>
  <c r="G24" i="71"/>
  <c r="C60" i="71" s="1"/>
  <c r="J28" i="71"/>
  <c r="J29" i="71"/>
  <c r="J30" i="71"/>
  <c r="J32" i="71"/>
  <c r="J33" i="71"/>
  <c r="J34" i="71"/>
  <c r="J36" i="71"/>
  <c r="J37" i="71"/>
  <c r="J38" i="71"/>
  <c r="E40" i="71"/>
  <c r="E47" i="71"/>
  <c r="E50" i="71"/>
  <c r="E51" i="71"/>
  <c r="E52" i="71"/>
  <c r="E56" i="71"/>
  <c r="I2" i="70"/>
  <c r="M9" i="70"/>
  <c r="G19" i="70"/>
  <c r="G24" i="70"/>
  <c r="C60" i="70" s="1"/>
  <c r="J28" i="70"/>
  <c r="J29" i="70"/>
  <c r="E28" i="70"/>
  <c r="J30" i="70"/>
  <c r="J32" i="70"/>
  <c r="J33" i="70"/>
  <c r="H35" i="70" s="1"/>
  <c r="J34" i="70"/>
  <c r="J36" i="70"/>
  <c r="J37" i="70"/>
  <c r="H39" i="70"/>
  <c r="J38" i="70"/>
  <c r="E40" i="70"/>
  <c r="E47" i="70"/>
  <c r="E50" i="70"/>
  <c r="E51" i="70"/>
  <c r="E52" i="70"/>
  <c r="E56" i="70"/>
  <c r="I2" i="69"/>
  <c r="M9" i="69"/>
  <c r="G19" i="69"/>
  <c r="G24" i="69"/>
  <c r="C60" i="69"/>
  <c r="J28" i="69"/>
  <c r="J29" i="69"/>
  <c r="J30" i="69"/>
  <c r="J32" i="69"/>
  <c r="J33" i="69"/>
  <c r="J34" i="69"/>
  <c r="J36" i="69"/>
  <c r="H39" i="69" s="1"/>
  <c r="J37" i="69"/>
  <c r="J38" i="69"/>
  <c r="E40" i="69"/>
  <c r="E47" i="69"/>
  <c r="E50" i="69"/>
  <c r="E51" i="69"/>
  <c r="E52" i="69"/>
  <c r="E56" i="69"/>
  <c r="I2" i="68"/>
  <c r="M9" i="68"/>
  <c r="G19" i="68"/>
  <c r="G24" i="68" s="1"/>
  <c r="C60" i="68" s="1"/>
  <c r="J28" i="68"/>
  <c r="E28" i="68"/>
  <c r="P83" i="1" s="1"/>
  <c r="J29" i="68"/>
  <c r="J30" i="68"/>
  <c r="J32" i="68"/>
  <c r="H35" i="68" s="1"/>
  <c r="J33" i="68"/>
  <c r="J34" i="68"/>
  <c r="J36" i="68"/>
  <c r="J37" i="68"/>
  <c r="J38" i="68"/>
  <c r="E40" i="68"/>
  <c r="E47" i="68"/>
  <c r="E50" i="68"/>
  <c r="E51" i="68"/>
  <c r="E52" i="68"/>
  <c r="E56" i="68"/>
  <c r="I2" i="67"/>
  <c r="M9" i="67"/>
  <c r="G19" i="67"/>
  <c r="G24" i="67"/>
  <c r="C60" i="67" s="1"/>
  <c r="J28" i="67"/>
  <c r="E28" i="67" s="1"/>
  <c r="J29" i="67"/>
  <c r="J30" i="67"/>
  <c r="J32" i="67"/>
  <c r="J33" i="67"/>
  <c r="J34" i="67"/>
  <c r="J36" i="67"/>
  <c r="J37" i="67"/>
  <c r="H39" i="67" s="1"/>
  <c r="J38" i="67"/>
  <c r="E40" i="67"/>
  <c r="E47" i="67"/>
  <c r="E50" i="67"/>
  <c r="E51" i="67"/>
  <c r="E52" i="67"/>
  <c r="E56" i="67"/>
  <c r="I2" i="66"/>
  <c r="M9" i="66"/>
  <c r="G19" i="66"/>
  <c r="G24" i="66" s="1"/>
  <c r="C60" i="66" s="1"/>
  <c r="J28" i="66"/>
  <c r="J29" i="66"/>
  <c r="J30" i="66"/>
  <c r="J32" i="66"/>
  <c r="J33" i="66"/>
  <c r="J34" i="66"/>
  <c r="J36" i="66"/>
  <c r="J37" i="66"/>
  <c r="H39" i="66"/>
  <c r="J38" i="66"/>
  <c r="E40" i="66"/>
  <c r="E47" i="66"/>
  <c r="E50" i="66"/>
  <c r="E51" i="66"/>
  <c r="E52" i="66"/>
  <c r="E56" i="66"/>
  <c r="I2" i="65"/>
  <c r="M9" i="65"/>
  <c r="G19" i="65"/>
  <c r="G24" i="65" s="1"/>
  <c r="C60" i="65" s="1"/>
  <c r="J28" i="65"/>
  <c r="J29" i="65"/>
  <c r="J30" i="65"/>
  <c r="J32" i="65"/>
  <c r="H35" i="65" s="1"/>
  <c r="J33" i="65"/>
  <c r="J34" i="65"/>
  <c r="J36" i="65"/>
  <c r="H39" i="65" s="1"/>
  <c r="Z57" i="1" s="1"/>
  <c r="J37" i="65"/>
  <c r="J38" i="65"/>
  <c r="E40" i="65"/>
  <c r="E47" i="65"/>
  <c r="E50" i="65"/>
  <c r="E51" i="65"/>
  <c r="E52" i="65"/>
  <c r="E56" i="65"/>
  <c r="I2" i="64"/>
  <c r="M9" i="64"/>
  <c r="G19" i="64"/>
  <c r="G24" i="64" s="1"/>
  <c r="C60" i="64" s="1"/>
  <c r="J28" i="64"/>
  <c r="J29" i="64"/>
  <c r="J30" i="64"/>
  <c r="J32" i="64"/>
  <c r="H35" i="64"/>
  <c r="J33" i="64"/>
  <c r="J34" i="64"/>
  <c r="J36" i="64"/>
  <c r="J37" i="64"/>
  <c r="J38" i="64"/>
  <c r="E40" i="64"/>
  <c r="E47" i="64"/>
  <c r="E50" i="64"/>
  <c r="E51" i="64"/>
  <c r="E52" i="64"/>
  <c r="E56" i="64"/>
  <c r="I2" i="63"/>
  <c r="M9" i="63"/>
  <c r="G19" i="63"/>
  <c r="G24" i="63" s="1"/>
  <c r="C60" i="63"/>
  <c r="J28" i="63"/>
  <c r="J29" i="63"/>
  <c r="J30" i="63"/>
  <c r="E28" i="63"/>
  <c r="J32" i="63"/>
  <c r="E32" i="63" s="1"/>
  <c r="J33" i="63"/>
  <c r="J34" i="63"/>
  <c r="J36" i="63"/>
  <c r="H39" i="63" s="1"/>
  <c r="Z41" i="1" s="1"/>
  <c r="J37" i="63"/>
  <c r="J38" i="63"/>
  <c r="E40" i="63"/>
  <c r="E47" i="63"/>
  <c r="E50" i="63"/>
  <c r="E51" i="63"/>
  <c r="E52" i="63"/>
  <c r="E56" i="63"/>
  <c r="AV41" i="1" s="1"/>
  <c r="I2" i="62"/>
  <c r="M9" i="62"/>
  <c r="G19" i="62"/>
  <c r="G24" i="62" s="1"/>
  <c r="C60" i="62" s="1"/>
  <c r="J28" i="62"/>
  <c r="J29" i="62"/>
  <c r="J30" i="62"/>
  <c r="J32" i="62"/>
  <c r="J33" i="62"/>
  <c r="J34" i="62"/>
  <c r="J36" i="62"/>
  <c r="H39" i="62" s="1"/>
  <c r="Z31" i="1" s="1"/>
  <c r="J37" i="62"/>
  <c r="J38" i="62"/>
  <c r="E40" i="62"/>
  <c r="E47" i="62"/>
  <c r="E50" i="62"/>
  <c r="E51" i="62"/>
  <c r="E52" i="62"/>
  <c r="E56" i="62"/>
  <c r="AV31" i="1" s="1"/>
  <c r="I2" i="61"/>
  <c r="M9" i="61"/>
  <c r="G19" i="61"/>
  <c r="G24" i="61" s="1"/>
  <c r="C60" i="61" s="1"/>
  <c r="J28" i="61"/>
  <c r="E28" i="61" s="1"/>
  <c r="P23" i="1" s="1"/>
  <c r="J29" i="61"/>
  <c r="J30" i="61"/>
  <c r="J32" i="61"/>
  <c r="J33" i="61"/>
  <c r="H35" i="61" s="1"/>
  <c r="U23" i="1" s="1"/>
  <c r="J34" i="61"/>
  <c r="J36" i="61"/>
  <c r="J37" i="61"/>
  <c r="J38" i="61"/>
  <c r="E40" i="61"/>
  <c r="E47" i="61"/>
  <c r="E50" i="61"/>
  <c r="AK23" i="1" s="1"/>
  <c r="E51" i="61"/>
  <c r="E52" i="61"/>
  <c r="E56" i="61"/>
  <c r="AV23" i="1" s="1"/>
  <c r="I2" i="60"/>
  <c r="M9" i="60"/>
  <c r="G19" i="60"/>
  <c r="G24" i="60"/>
  <c r="C60" i="60" s="1"/>
  <c r="J28" i="60"/>
  <c r="J29" i="60"/>
  <c r="E28" i="60" s="1"/>
  <c r="P15" i="1" s="1"/>
  <c r="J30" i="60"/>
  <c r="J32" i="60"/>
  <c r="J33" i="60"/>
  <c r="J34" i="60"/>
  <c r="J36" i="60"/>
  <c r="J37" i="60"/>
  <c r="J38" i="60"/>
  <c r="E40" i="60"/>
  <c r="E47" i="60"/>
  <c r="E50" i="60"/>
  <c r="E51" i="60"/>
  <c r="AN15" i="1"/>
  <c r="E52" i="60"/>
  <c r="E56" i="60"/>
  <c r="AV15" i="1"/>
  <c r="I2" i="10"/>
  <c r="M9" i="10"/>
  <c r="G19" i="10"/>
  <c r="G24" i="10" s="1"/>
  <c r="C60" i="10"/>
  <c r="J28" i="10"/>
  <c r="J29" i="10"/>
  <c r="J30" i="10"/>
  <c r="J31" i="10"/>
  <c r="J32" i="10"/>
  <c r="J33" i="10"/>
  <c r="J34" i="10"/>
  <c r="J35" i="10"/>
  <c r="J36" i="10"/>
  <c r="J37" i="10"/>
  <c r="J38" i="10"/>
  <c r="J39" i="10"/>
  <c r="E40" i="10"/>
  <c r="E47" i="10"/>
  <c r="E50" i="10"/>
  <c r="AK7" i="1"/>
  <c r="E51" i="10"/>
  <c r="E52" i="10"/>
  <c r="E56" i="10"/>
  <c r="AV7" i="1" s="1"/>
  <c r="V1" i="11"/>
  <c r="I4" i="11"/>
  <c r="D5" i="11"/>
  <c r="E5" i="11"/>
  <c r="F5" i="11"/>
  <c r="I5" i="11"/>
  <c r="J5" i="11"/>
  <c r="K5" i="11"/>
  <c r="D6" i="11"/>
  <c r="E6" i="11"/>
  <c r="F6" i="11"/>
  <c r="I6" i="11"/>
  <c r="J6" i="11"/>
  <c r="K6" i="11"/>
  <c r="D7" i="11"/>
  <c r="E7" i="11"/>
  <c r="F7" i="11"/>
  <c r="I7" i="11"/>
  <c r="J7" i="11"/>
  <c r="K7" i="11"/>
  <c r="I8" i="11"/>
  <c r="K8" i="11"/>
  <c r="E10" i="11"/>
  <c r="F10" i="11"/>
  <c r="I10" i="11"/>
  <c r="J10" i="11"/>
  <c r="K10" i="11"/>
  <c r="E11" i="11"/>
  <c r="F11" i="11"/>
  <c r="I11" i="11"/>
  <c r="J11" i="11"/>
  <c r="K11" i="11"/>
  <c r="E12" i="11"/>
  <c r="F12" i="11"/>
  <c r="I12" i="11"/>
  <c r="J12" i="11"/>
  <c r="K12" i="11"/>
  <c r="E13" i="11"/>
  <c r="F13" i="11"/>
  <c r="I13" i="11"/>
  <c r="J13" i="11"/>
  <c r="K13" i="11"/>
  <c r="E14" i="11"/>
  <c r="F14" i="11"/>
  <c r="I14" i="11"/>
  <c r="J14" i="11"/>
  <c r="K14" i="11"/>
  <c r="L14" i="11"/>
  <c r="M14" i="11"/>
  <c r="N14" i="11"/>
  <c r="E15" i="11"/>
  <c r="F15" i="11"/>
  <c r="I15" i="11"/>
  <c r="J15" i="11"/>
  <c r="K15" i="11"/>
  <c r="L15" i="11"/>
  <c r="M15" i="11"/>
  <c r="N15" i="11"/>
  <c r="E16" i="11"/>
  <c r="F16" i="11"/>
  <c r="I16" i="11"/>
  <c r="K16" i="11"/>
  <c r="L16" i="11"/>
  <c r="M16" i="11"/>
  <c r="N16" i="11"/>
  <c r="E17" i="11"/>
  <c r="F17" i="11"/>
  <c r="I17" i="11"/>
  <c r="J17" i="11"/>
  <c r="K17" i="11"/>
  <c r="L17" i="11"/>
  <c r="M17" i="11"/>
  <c r="N17" i="11"/>
  <c r="E18" i="11"/>
  <c r="F18" i="11"/>
  <c r="I18" i="11"/>
  <c r="K18" i="11"/>
  <c r="L18" i="11"/>
  <c r="M18" i="11"/>
  <c r="N18" i="11"/>
  <c r="E19" i="11"/>
  <c r="F19" i="11"/>
  <c r="I19" i="11"/>
  <c r="K19" i="11"/>
  <c r="L19" i="11"/>
  <c r="M19" i="11"/>
  <c r="N19" i="11"/>
  <c r="E20" i="11"/>
  <c r="F20" i="11"/>
  <c r="I20" i="11"/>
  <c r="K20" i="11"/>
  <c r="L20" i="11"/>
  <c r="M20" i="11"/>
  <c r="N20" i="11"/>
  <c r="E21" i="11"/>
  <c r="F21" i="11"/>
  <c r="I21" i="11"/>
  <c r="K21" i="11"/>
  <c r="L21" i="11"/>
  <c r="M21" i="11"/>
  <c r="N21" i="11"/>
  <c r="E22" i="11"/>
  <c r="F22" i="11"/>
  <c r="I22" i="11"/>
  <c r="K22" i="11"/>
  <c r="L22" i="11"/>
  <c r="M22" i="11"/>
  <c r="N22" i="11"/>
  <c r="E23" i="11"/>
  <c r="F23" i="11"/>
  <c r="I23" i="11"/>
  <c r="K23" i="11"/>
  <c r="L23" i="11"/>
  <c r="M23" i="11"/>
  <c r="N23" i="11"/>
  <c r="E24" i="11"/>
  <c r="F24" i="11"/>
  <c r="I24" i="11"/>
  <c r="J24" i="11"/>
  <c r="K24" i="11"/>
  <c r="L24" i="11"/>
  <c r="M24" i="11"/>
  <c r="N24" i="11"/>
  <c r="E25" i="11"/>
  <c r="F25" i="11"/>
  <c r="I25" i="11"/>
  <c r="K25" i="11"/>
  <c r="L25" i="11"/>
  <c r="M25" i="11"/>
  <c r="N25" i="11"/>
  <c r="E27" i="11"/>
  <c r="I27" i="11"/>
  <c r="J27" i="11"/>
  <c r="N27" i="11"/>
  <c r="E28" i="11"/>
  <c r="I28" i="11"/>
  <c r="J28" i="11"/>
  <c r="K28" i="11"/>
  <c r="L28" i="11"/>
  <c r="M28" i="11"/>
  <c r="N28" i="11"/>
  <c r="E29" i="11"/>
  <c r="I29" i="11"/>
  <c r="K29" i="11"/>
  <c r="L29" i="11"/>
  <c r="M29" i="11"/>
  <c r="N29" i="11"/>
  <c r="I30" i="11"/>
  <c r="K30" i="11"/>
  <c r="L30" i="11"/>
  <c r="E33" i="11"/>
  <c r="F33" i="11"/>
  <c r="I33" i="11"/>
  <c r="K33" i="11"/>
  <c r="L33" i="11"/>
  <c r="N33" i="11"/>
  <c r="N39" i="11"/>
  <c r="N42" i="11"/>
  <c r="N40" i="11"/>
  <c r="N41" i="11"/>
  <c r="R1" i="3"/>
  <c r="E2" i="3"/>
  <c r="G4" i="3"/>
  <c r="G5" i="3"/>
  <c r="G6" i="3"/>
  <c r="G7" i="3"/>
  <c r="G8" i="3" s="1"/>
  <c r="G9" i="3" s="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G124" i="3" s="1"/>
  <c r="G125" i="3" s="1"/>
  <c r="G126" i="3" s="1"/>
  <c r="G127" i="3" s="1"/>
  <c r="G128" i="3" s="1"/>
  <c r="G129" i="3" s="1"/>
  <c r="G130" i="3" s="1"/>
  <c r="G131" i="3" s="1"/>
  <c r="G132" i="3" s="1"/>
  <c r="G133" i="3" s="1"/>
  <c r="G134" i="3" s="1"/>
  <c r="G135" i="3" s="1"/>
  <c r="G136" i="3" s="1"/>
  <c r="G137" i="3" s="1"/>
  <c r="G138" i="3" s="1"/>
  <c r="G139" i="3" s="1"/>
  <c r="G140" i="3" s="1"/>
  <c r="G141" i="3" s="1"/>
  <c r="G142" i="3" s="1"/>
  <c r="G143" i="3" s="1"/>
  <c r="G144" i="3" s="1"/>
  <c r="G145" i="3" s="1"/>
  <c r="G146" i="3" s="1"/>
  <c r="G147" i="3" s="1"/>
  <c r="G148" i="3" s="1"/>
  <c r="G149" i="3" s="1"/>
  <c r="G150" i="3" s="1"/>
  <c r="G151" i="3" s="1"/>
  <c r="G152" i="3" s="1"/>
  <c r="G153" i="3" s="1"/>
  <c r="G154" i="3" s="1"/>
  <c r="G155" i="3" s="1"/>
  <c r="G156" i="3" s="1"/>
  <c r="G157" i="3" s="1"/>
  <c r="G158" i="3" s="1"/>
  <c r="G159" i="3" s="1"/>
  <c r="G160" i="3" s="1"/>
  <c r="G161" i="3" s="1"/>
  <c r="G162" i="3" s="1"/>
  <c r="G163" i="3" s="1"/>
  <c r="G164" i="3" s="1"/>
  <c r="G165" i="3" s="1"/>
  <c r="G166" i="3" s="1"/>
  <c r="G167" i="3" s="1"/>
  <c r="G168" i="3" s="1"/>
  <c r="G169" i="3" s="1"/>
  <c r="G170" i="3" s="1"/>
  <c r="G171" i="3" s="1"/>
  <c r="G172" i="3" s="1"/>
  <c r="G173" i="3" s="1"/>
  <c r="G174" i="3" s="1"/>
  <c r="G175" i="3" s="1"/>
  <c r="G176" i="3" s="1"/>
  <c r="G177" i="3" s="1"/>
  <c r="G178" i="3" s="1"/>
  <c r="G179" i="3" s="1"/>
  <c r="G180" i="3" s="1"/>
  <c r="G181" i="3" s="1"/>
  <c r="G182" i="3" s="1"/>
  <c r="G183" i="3" s="1"/>
  <c r="G184" i="3" s="1"/>
  <c r="G185" i="3" s="1"/>
  <c r="G186" i="3" s="1"/>
  <c r="G187" i="3" s="1"/>
  <c r="G188" i="3" s="1"/>
  <c r="G189" i="3" s="1"/>
  <c r="G190" i="3" s="1"/>
  <c r="G191" i="3" s="1"/>
  <c r="G192" i="3" s="1"/>
  <c r="G193" i="3" s="1"/>
  <c r="G194" i="3" s="1"/>
  <c r="G195" i="3" s="1"/>
  <c r="G196" i="3" s="1"/>
  <c r="G197" i="3" s="1"/>
  <c r="G198" i="3" s="1"/>
  <c r="G199" i="3" s="1"/>
  <c r="G200" i="3" s="1"/>
  <c r="G201" i="3" s="1"/>
  <c r="G202" i="3" s="1"/>
  <c r="G203" i="3" s="1"/>
  <c r="G204" i="3" s="1"/>
  <c r="G205" i="3" s="1"/>
  <c r="G206" i="3" s="1"/>
  <c r="G207" i="3" s="1"/>
  <c r="G208" i="3" s="1"/>
  <c r="G209" i="3" s="1"/>
  <c r="G210" i="3" s="1"/>
  <c r="G211" i="3" s="1"/>
  <c r="G212" i="3" s="1"/>
  <c r="G213" i="3" s="1"/>
  <c r="G214" i="3" s="1"/>
  <c r="G215" i="3" s="1"/>
  <c r="G216" i="3" s="1"/>
  <c r="G217" i="3" s="1"/>
  <c r="G218" i="3" s="1"/>
  <c r="G219" i="3" s="1"/>
  <c r="G220" i="3" s="1"/>
  <c r="G221" i="3" s="1"/>
  <c r="G222" i="3" s="1"/>
  <c r="G223" i="3" s="1"/>
  <c r="G224" i="3" s="1"/>
  <c r="G225" i="3" s="1"/>
  <c r="G226" i="3" s="1"/>
  <c r="G227" i="3" s="1"/>
  <c r="G228" i="3" s="1"/>
  <c r="G229" i="3" s="1"/>
  <c r="G230" i="3" s="1"/>
  <c r="G231" i="3" s="1"/>
  <c r="G232" i="3" s="1"/>
  <c r="G233" i="3" s="1"/>
  <c r="G234" i="3" s="1"/>
  <c r="G235" i="3" s="1"/>
  <c r="G236" i="3" s="1"/>
  <c r="G237" i="3" s="1"/>
  <c r="G238" i="3" s="1"/>
  <c r="G239" i="3" s="1"/>
  <c r="G240" i="3" s="1"/>
  <c r="G241" i="3" s="1"/>
  <c r="G242" i="3" s="1"/>
  <c r="G243" i="3" s="1"/>
  <c r="G244" i="3" s="1"/>
  <c r="G245" i="3" s="1"/>
  <c r="G246" i="3" s="1"/>
  <c r="G247" i="3" s="1"/>
  <c r="G248" i="3" s="1"/>
  <c r="G249" i="3" s="1"/>
  <c r="G250" i="3" s="1"/>
  <c r="G251" i="3" s="1"/>
  <c r="G252" i="3" s="1"/>
  <c r="G253" i="3" s="1"/>
  <c r="G254" i="3" s="1"/>
  <c r="G255" i="3" s="1"/>
  <c r="G256" i="3" s="1"/>
  <c r="G257" i="3" s="1"/>
  <c r="G258" i="3" s="1"/>
  <c r="G259" i="3" s="1"/>
  <c r="G260" i="3" s="1"/>
  <c r="G261" i="3" s="1"/>
  <c r="G262" i="3" s="1"/>
  <c r="G263" i="3" s="1"/>
  <c r="G264" i="3" s="1"/>
  <c r="G265" i="3" s="1"/>
  <c r="G266" i="3" s="1"/>
  <c r="G267" i="3" s="1"/>
  <c r="G268" i="3" s="1"/>
  <c r="G269" i="3" s="1"/>
  <c r="G270" i="3" s="1"/>
  <c r="G271" i="3" s="1"/>
  <c r="G272" i="3" s="1"/>
  <c r="G273" i="3" s="1"/>
  <c r="G274" i="3" s="1"/>
  <c r="G275" i="3" s="1"/>
  <c r="G276" i="3" s="1"/>
  <c r="G277" i="3" s="1"/>
  <c r="G278" i="3" s="1"/>
  <c r="G279" i="3" s="1"/>
  <c r="G280" i="3" s="1"/>
  <c r="G281" i="3" s="1"/>
  <c r="G282" i="3" s="1"/>
  <c r="G283" i="3" s="1"/>
  <c r="G284" i="3" s="1"/>
  <c r="G285" i="3" s="1"/>
  <c r="G286" i="3" s="1"/>
  <c r="G287" i="3" s="1"/>
  <c r="G288" i="3" s="1"/>
  <c r="G289" i="3" s="1"/>
  <c r="G290" i="3" s="1"/>
  <c r="G291" i="3" s="1"/>
  <c r="G292" i="3" s="1"/>
  <c r="G293" i="3" s="1"/>
  <c r="G294" i="3" s="1"/>
  <c r="G295" i="3" s="1"/>
  <c r="G296" i="3" s="1"/>
  <c r="G297" i="3" s="1"/>
  <c r="G298" i="3" s="1"/>
  <c r="G299" i="3" s="1"/>
  <c r="G300" i="3" s="1"/>
  <c r="G301" i="3" s="1"/>
  <c r="G302" i="3" s="1"/>
  <c r="G303" i="3" s="1"/>
  <c r="G304" i="3" s="1"/>
  <c r="G305" i="3" s="1"/>
  <c r="G306" i="3" s="1"/>
  <c r="G307" i="3" s="1"/>
  <c r="G308" i="3" s="1"/>
  <c r="G309" i="3" s="1"/>
  <c r="G310" i="3" s="1"/>
  <c r="G311" i="3" s="1"/>
  <c r="G312" i="3" s="1"/>
  <c r="G313" i="3" s="1"/>
  <c r="G314" i="3" s="1"/>
  <c r="G315" i="3" s="1"/>
  <c r="G316" i="3" s="1"/>
  <c r="G317" i="3" s="1"/>
  <c r="G318" i="3" s="1"/>
  <c r="G319" i="3" s="1"/>
  <c r="G320" i="3" s="1"/>
  <c r="G321" i="3" s="1"/>
  <c r="G322" i="3" s="1"/>
  <c r="G323" i="3" s="1"/>
  <c r="G324" i="3" s="1"/>
  <c r="G325" i="3" s="1"/>
  <c r="G326" i="3" s="1"/>
  <c r="G327" i="3" s="1"/>
  <c r="G328" i="3" s="1"/>
  <c r="G329" i="3" s="1"/>
  <c r="G330" i="3" s="1"/>
  <c r="G331" i="3" s="1"/>
  <c r="G332" i="3" s="1"/>
  <c r="G333" i="3" s="1"/>
  <c r="G334" i="3" s="1"/>
  <c r="G335" i="3" s="1"/>
  <c r="G336" i="3" s="1"/>
  <c r="G337" i="3" s="1"/>
  <c r="G338" i="3" s="1"/>
  <c r="L4" i="3"/>
  <c r="M4" i="3"/>
  <c r="O4" i="3"/>
  <c r="L5" i="3"/>
  <c r="N5" i="3" s="1"/>
  <c r="M5" i="3"/>
  <c r="O5" i="3"/>
  <c r="L6" i="3"/>
  <c r="N6" i="3" s="1"/>
  <c r="M6" i="3"/>
  <c r="O6" i="3"/>
  <c r="L7" i="3"/>
  <c r="N7" i="3" s="1"/>
  <c r="M7" i="3"/>
  <c r="O7" i="3"/>
  <c r="L8" i="3"/>
  <c r="N8" i="3" s="1"/>
  <c r="M8" i="3"/>
  <c r="O8" i="3"/>
  <c r="L9" i="3"/>
  <c r="N9" i="3" s="1"/>
  <c r="M9" i="3"/>
  <c r="O9" i="3"/>
  <c r="L10" i="3"/>
  <c r="M10" i="3"/>
  <c r="O10" i="3"/>
  <c r="L11" i="3"/>
  <c r="N11" i="3"/>
  <c r="M11" i="3"/>
  <c r="O11" i="3"/>
  <c r="L12" i="3"/>
  <c r="N12" i="3"/>
  <c r="M12" i="3"/>
  <c r="O12" i="3"/>
  <c r="L13" i="3"/>
  <c r="N13" i="3"/>
  <c r="M13" i="3"/>
  <c r="O13" i="3"/>
  <c r="L14" i="3"/>
  <c r="N14" i="3"/>
  <c r="M14" i="3"/>
  <c r="O14" i="3"/>
  <c r="L15" i="3"/>
  <c r="N15" i="3"/>
  <c r="M15" i="3"/>
  <c r="O15" i="3"/>
  <c r="L16" i="3"/>
  <c r="N16" i="3"/>
  <c r="M16" i="3"/>
  <c r="O16" i="3"/>
  <c r="L17" i="3"/>
  <c r="N17" i="3"/>
  <c r="M17" i="3"/>
  <c r="O17" i="3"/>
  <c r="L18" i="3"/>
  <c r="N18" i="3"/>
  <c r="M18" i="3"/>
  <c r="O18" i="3"/>
  <c r="L19" i="3"/>
  <c r="N19" i="3"/>
  <c r="M19" i="3"/>
  <c r="O19" i="3"/>
  <c r="L20" i="3"/>
  <c r="N20" i="3" s="1"/>
  <c r="M20" i="3"/>
  <c r="O20" i="3"/>
  <c r="L21" i="3"/>
  <c r="N21" i="3"/>
  <c r="M21" i="3"/>
  <c r="O21" i="3"/>
  <c r="L22" i="3"/>
  <c r="N22" i="3"/>
  <c r="M22" i="3"/>
  <c r="O22" i="3"/>
  <c r="L23" i="3"/>
  <c r="N23" i="3" s="1"/>
  <c r="M23" i="3"/>
  <c r="O23" i="3"/>
  <c r="L24" i="3"/>
  <c r="N24" i="3"/>
  <c r="M24" i="3"/>
  <c r="O24" i="3"/>
  <c r="L25" i="3"/>
  <c r="M25" i="3"/>
  <c r="O25" i="3"/>
  <c r="L26" i="3"/>
  <c r="N26" i="3"/>
  <c r="M26" i="3"/>
  <c r="O26" i="3"/>
  <c r="L27" i="3"/>
  <c r="N27" i="3"/>
  <c r="M27" i="3"/>
  <c r="O27" i="3"/>
  <c r="L28" i="3"/>
  <c r="M28" i="3"/>
  <c r="N28" i="3"/>
  <c r="O28" i="3"/>
  <c r="L29" i="3"/>
  <c r="N29" i="3"/>
  <c r="M29" i="3"/>
  <c r="O29" i="3"/>
  <c r="L30" i="3"/>
  <c r="N30" i="3"/>
  <c r="M30" i="3"/>
  <c r="O30" i="3"/>
  <c r="L31" i="3"/>
  <c r="M31" i="3"/>
  <c r="N31" i="3"/>
  <c r="O31" i="3"/>
  <c r="L32" i="3"/>
  <c r="N32" i="3"/>
  <c r="M32" i="3"/>
  <c r="O32" i="3"/>
  <c r="L33" i="3"/>
  <c r="N33" i="3"/>
  <c r="M33" i="3"/>
  <c r="O33" i="3"/>
  <c r="L34" i="3"/>
  <c r="N34" i="3"/>
  <c r="M34" i="3"/>
  <c r="O34" i="3"/>
  <c r="L35" i="3"/>
  <c r="N35" i="3"/>
  <c r="M35" i="3"/>
  <c r="O35" i="3"/>
  <c r="L36" i="3"/>
  <c r="M36" i="3"/>
  <c r="N36" i="3"/>
  <c r="O36" i="3"/>
  <c r="L37" i="3"/>
  <c r="N37" i="3"/>
  <c r="M37" i="3"/>
  <c r="O37" i="3"/>
  <c r="L38" i="3"/>
  <c r="N38" i="3"/>
  <c r="M38" i="3"/>
  <c r="O38" i="3"/>
  <c r="L39" i="3"/>
  <c r="M39" i="3"/>
  <c r="N39" i="3"/>
  <c r="O39" i="3"/>
  <c r="L40" i="3"/>
  <c r="N40" i="3"/>
  <c r="M40" i="3"/>
  <c r="O40" i="3"/>
  <c r="L41" i="3"/>
  <c r="N41" i="3"/>
  <c r="M41" i="3"/>
  <c r="O41" i="3"/>
  <c r="L42" i="3"/>
  <c r="N42" i="3"/>
  <c r="M42" i="3"/>
  <c r="O42" i="3"/>
  <c r="L43" i="3"/>
  <c r="N43" i="3"/>
  <c r="M43" i="3"/>
  <c r="O43" i="3"/>
  <c r="L44" i="3"/>
  <c r="M44" i="3"/>
  <c r="N44" i="3"/>
  <c r="O44" i="3"/>
  <c r="L45" i="3"/>
  <c r="N45" i="3"/>
  <c r="M45" i="3"/>
  <c r="O45" i="3"/>
  <c r="L46" i="3"/>
  <c r="N46" i="3"/>
  <c r="M46" i="3"/>
  <c r="O46" i="3"/>
  <c r="L47" i="3"/>
  <c r="M47" i="3"/>
  <c r="N47" i="3"/>
  <c r="O47" i="3"/>
  <c r="L48" i="3"/>
  <c r="N48" i="3"/>
  <c r="M48" i="3"/>
  <c r="O48" i="3"/>
  <c r="L49" i="3"/>
  <c r="N49" i="3"/>
  <c r="M49" i="3"/>
  <c r="O49" i="3"/>
  <c r="L50" i="3"/>
  <c r="N50" i="3"/>
  <c r="M50" i="3"/>
  <c r="O50" i="3"/>
  <c r="L51" i="3"/>
  <c r="N51" i="3"/>
  <c r="M51" i="3"/>
  <c r="O51" i="3"/>
  <c r="L52" i="3"/>
  <c r="M52" i="3"/>
  <c r="N52" i="3"/>
  <c r="O52" i="3"/>
  <c r="L53" i="3"/>
  <c r="N53" i="3"/>
  <c r="M53" i="3"/>
  <c r="O53" i="3"/>
  <c r="L54" i="3"/>
  <c r="N54" i="3"/>
  <c r="M54" i="3"/>
  <c r="O54" i="3"/>
  <c r="L55" i="3"/>
  <c r="M55" i="3"/>
  <c r="N55" i="3"/>
  <c r="O55" i="3"/>
  <c r="L56" i="3"/>
  <c r="N56" i="3"/>
  <c r="M56" i="3"/>
  <c r="O56" i="3"/>
  <c r="L57" i="3"/>
  <c r="N57" i="3"/>
  <c r="M57" i="3"/>
  <c r="O57" i="3"/>
  <c r="L58" i="3"/>
  <c r="N58" i="3"/>
  <c r="M58" i="3"/>
  <c r="O58" i="3"/>
  <c r="L59" i="3"/>
  <c r="N59" i="3"/>
  <c r="M59" i="3"/>
  <c r="O59" i="3"/>
  <c r="L60" i="3"/>
  <c r="N60" i="3"/>
  <c r="M60" i="3"/>
  <c r="O60" i="3"/>
  <c r="L61" i="3"/>
  <c r="N61" i="3"/>
  <c r="M61" i="3"/>
  <c r="O61" i="3"/>
  <c r="L62" i="3"/>
  <c r="N62" i="3"/>
  <c r="M62" i="3"/>
  <c r="O62" i="3"/>
  <c r="L63" i="3"/>
  <c r="M63" i="3"/>
  <c r="N63" i="3"/>
  <c r="O63" i="3"/>
  <c r="L64" i="3"/>
  <c r="N64" i="3"/>
  <c r="M64" i="3"/>
  <c r="O64" i="3"/>
  <c r="L65" i="3"/>
  <c r="N65" i="3"/>
  <c r="M65" i="3"/>
  <c r="O65" i="3"/>
  <c r="L66" i="3"/>
  <c r="N66" i="3"/>
  <c r="M66" i="3"/>
  <c r="O66" i="3"/>
  <c r="L67" i="3"/>
  <c r="N67" i="3"/>
  <c r="M67" i="3"/>
  <c r="O67" i="3"/>
  <c r="L68" i="3"/>
  <c r="M68" i="3"/>
  <c r="N68" i="3"/>
  <c r="O68" i="3"/>
  <c r="L69" i="3"/>
  <c r="N69" i="3"/>
  <c r="M69" i="3"/>
  <c r="O69" i="3"/>
  <c r="L70" i="3"/>
  <c r="N70" i="3"/>
  <c r="M70" i="3"/>
  <c r="O70" i="3"/>
  <c r="L71" i="3"/>
  <c r="M71" i="3"/>
  <c r="N71" i="3"/>
  <c r="O71" i="3"/>
  <c r="L72" i="3"/>
  <c r="N72" i="3"/>
  <c r="M72" i="3"/>
  <c r="O72" i="3"/>
  <c r="L73" i="3"/>
  <c r="N73" i="3"/>
  <c r="M73" i="3"/>
  <c r="O73" i="3"/>
  <c r="L74" i="3"/>
  <c r="N74" i="3"/>
  <c r="M74" i="3"/>
  <c r="O74" i="3"/>
  <c r="L75" i="3"/>
  <c r="N75" i="3"/>
  <c r="M75" i="3"/>
  <c r="O75" i="3"/>
  <c r="L76" i="3"/>
  <c r="M76" i="3"/>
  <c r="N76" i="3"/>
  <c r="O76" i="3"/>
  <c r="L77" i="3"/>
  <c r="N77" i="3"/>
  <c r="M77" i="3"/>
  <c r="O77" i="3"/>
  <c r="L78" i="3"/>
  <c r="N78" i="3"/>
  <c r="M78" i="3"/>
  <c r="O78" i="3"/>
  <c r="L79" i="3"/>
  <c r="M79" i="3"/>
  <c r="N79" i="3"/>
  <c r="O79" i="3"/>
  <c r="L80" i="3"/>
  <c r="N80" i="3"/>
  <c r="M80" i="3"/>
  <c r="O80" i="3"/>
  <c r="L81" i="3"/>
  <c r="N81" i="3"/>
  <c r="M81" i="3"/>
  <c r="O81" i="3"/>
  <c r="L82" i="3"/>
  <c r="N82" i="3"/>
  <c r="M82" i="3"/>
  <c r="O82" i="3"/>
  <c r="L83" i="3"/>
  <c r="N83" i="3"/>
  <c r="M83" i="3"/>
  <c r="O83" i="3"/>
  <c r="L84" i="3"/>
  <c r="N84" i="3"/>
  <c r="M84" i="3"/>
  <c r="O84" i="3"/>
  <c r="L85" i="3"/>
  <c r="N85" i="3"/>
  <c r="M85" i="3"/>
  <c r="O85" i="3"/>
  <c r="L86" i="3"/>
  <c r="N86" i="3"/>
  <c r="M86" i="3"/>
  <c r="O86" i="3"/>
  <c r="L87" i="3"/>
  <c r="M87" i="3"/>
  <c r="N87" i="3"/>
  <c r="O87" i="3"/>
  <c r="L88" i="3"/>
  <c r="N88" i="3"/>
  <c r="M88" i="3"/>
  <c r="O88" i="3"/>
  <c r="L89" i="3"/>
  <c r="N89" i="3"/>
  <c r="M89" i="3"/>
  <c r="O89" i="3"/>
  <c r="L90" i="3"/>
  <c r="N90" i="3"/>
  <c r="M90" i="3"/>
  <c r="O90" i="3"/>
  <c r="L91" i="3"/>
  <c r="N91" i="3"/>
  <c r="M91" i="3"/>
  <c r="O91" i="3"/>
  <c r="L92" i="3"/>
  <c r="N92" i="3"/>
  <c r="M92" i="3"/>
  <c r="O92" i="3"/>
  <c r="L93" i="3"/>
  <c r="N93" i="3"/>
  <c r="M93" i="3"/>
  <c r="O93" i="3"/>
  <c r="L94" i="3"/>
  <c r="N94" i="3"/>
  <c r="M94" i="3"/>
  <c r="O94" i="3"/>
  <c r="L95" i="3"/>
  <c r="M95" i="3"/>
  <c r="N95" i="3"/>
  <c r="O95" i="3"/>
  <c r="L96" i="3"/>
  <c r="N96" i="3"/>
  <c r="M96" i="3"/>
  <c r="O96" i="3"/>
  <c r="L97" i="3"/>
  <c r="N97" i="3"/>
  <c r="M97" i="3"/>
  <c r="O97" i="3"/>
  <c r="L98" i="3"/>
  <c r="N98" i="3"/>
  <c r="M98" i="3"/>
  <c r="O98" i="3"/>
  <c r="L99" i="3"/>
  <c r="N99" i="3"/>
  <c r="M99" i="3"/>
  <c r="O99" i="3"/>
  <c r="L100" i="3"/>
  <c r="N100" i="3"/>
  <c r="M100" i="3"/>
  <c r="O100" i="3"/>
  <c r="L101" i="3"/>
  <c r="N101" i="3"/>
  <c r="M101" i="3"/>
  <c r="O101" i="3"/>
  <c r="L102" i="3"/>
  <c r="N102" i="3"/>
  <c r="M102" i="3"/>
  <c r="O102" i="3"/>
  <c r="L103" i="3"/>
  <c r="M103" i="3"/>
  <c r="N103" i="3"/>
  <c r="O103" i="3"/>
  <c r="L104" i="3"/>
  <c r="N104" i="3"/>
  <c r="M104" i="3"/>
  <c r="O104" i="3"/>
  <c r="L105" i="3"/>
  <c r="N105" i="3"/>
  <c r="M105" i="3"/>
  <c r="O105" i="3"/>
  <c r="L106" i="3"/>
  <c r="N106" i="3"/>
  <c r="M106" i="3"/>
  <c r="O106" i="3"/>
  <c r="L107" i="3"/>
  <c r="N107" i="3"/>
  <c r="M107" i="3"/>
  <c r="O107" i="3"/>
  <c r="L108" i="3"/>
  <c r="M108" i="3"/>
  <c r="N108" i="3"/>
  <c r="O108" i="3"/>
  <c r="L109" i="3"/>
  <c r="N109" i="3"/>
  <c r="M109" i="3"/>
  <c r="O109" i="3"/>
  <c r="L110" i="3"/>
  <c r="N110" i="3"/>
  <c r="M110" i="3"/>
  <c r="O110" i="3"/>
  <c r="L111" i="3"/>
  <c r="M111" i="3"/>
  <c r="N111" i="3"/>
  <c r="O111" i="3"/>
  <c r="L112" i="3"/>
  <c r="N112" i="3"/>
  <c r="M112" i="3"/>
  <c r="O112" i="3"/>
  <c r="L113" i="3"/>
  <c r="N113" i="3"/>
  <c r="M113" i="3"/>
  <c r="O113" i="3"/>
  <c r="L114" i="3"/>
  <c r="N114" i="3"/>
  <c r="M114" i="3"/>
  <c r="O114" i="3"/>
  <c r="L115" i="3"/>
  <c r="N115" i="3"/>
  <c r="M115" i="3"/>
  <c r="O115" i="3"/>
  <c r="L116" i="3"/>
  <c r="M116" i="3"/>
  <c r="N116" i="3"/>
  <c r="O116" i="3"/>
  <c r="L117" i="3"/>
  <c r="N117" i="3"/>
  <c r="M117" i="3"/>
  <c r="O117" i="3"/>
  <c r="L118" i="3"/>
  <c r="N118" i="3"/>
  <c r="M118" i="3"/>
  <c r="O118" i="3"/>
  <c r="L119" i="3"/>
  <c r="M119" i="3"/>
  <c r="N119" i="3"/>
  <c r="O119" i="3"/>
  <c r="L120" i="3"/>
  <c r="N120" i="3"/>
  <c r="M120" i="3"/>
  <c r="O120" i="3"/>
  <c r="L121" i="3"/>
  <c r="N121" i="3"/>
  <c r="M121" i="3"/>
  <c r="O121" i="3"/>
  <c r="L122" i="3"/>
  <c r="N122" i="3"/>
  <c r="M122" i="3"/>
  <c r="O122" i="3"/>
  <c r="L123" i="3"/>
  <c r="N123" i="3"/>
  <c r="M123" i="3"/>
  <c r="O123" i="3"/>
  <c r="L124" i="3"/>
  <c r="N124" i="3"/>
  <c r="M124" i="3"/>
  <c r="O124" i="3"/>
  <c r="L125" i="3"/>
  <c r="N125" i="3"/>
  <c r="M125" i="3"/>
  <c r="O125" i="3"/>
  <c r="L126" i="3"/>
  <c r="N126" i="3"/>
  <c r="M126" i="3"/>
  <c r="O126" i="3"/>
  <c r="L127" i="3"/>
  <c r="M127" i="3"/>
  <c r="N127" i="3"/>
  <c r="O127" i="3"/>
  <c r="L128" i="3"/>
  <c r="N128" i="3"/>
  <c r="M128" i="3"/>
  <c r="O128" i="3"/>
  <c r="L129" i="3"/>
  <c r="N129" i="3"/>
  <c r="M129" i="3"/>
  <c r="O129" i="3"/>
  <c r="L130" i="3"/>
  <c r="N130" i="3"/>
  <c r="M130" i="3"/>
  <c r="O130" i="3"/>
  <c r="L131" i="3"/>
  <c r="N131" i="3"/>
  <c r="M131" i="3"/>
  <c r="O131" i="3"/>
  <c r="L132" i="3"/>
  <c r="N132" i="3"/>
  <c r="M132" i="3"/>
  <c r="O132" i="3"/>
  <c r="L133" i="3"/>
  <c r="N133" i="3"/>
  <c r="M133" i="3"/>
  <c r="O133" i="3"/>
  <c r="L134" i="3"/>
  <c r="N134" i="3"/>
  <c r="M134" i="3"/>
  <c r="O134" i="3"/>
  <c r="L135" i="3"/>
  <c r="M135" i="3"/>
  <c r="N135" i="3"/>
  <c r="O135" i="3"/>
  <c r="L136" i="3"/>
  <c r="N136" i="3"/>
  <c r="M136" i="3"/>
  <c r="O136" i="3"/>
  <c r="L137" i="3"/>
  <c r="N137" i="3"/>
  <c r="M137" i="3"/>
  <c r="O137" i="3"/>
  <c r="L138" i="3"/>
  <c r="N138" i="3"/>
  <c r="M138" i="3"/>
  <c r="O138" i="3"/>
  <c r="L139" i="3"/>
  <c r="N139" i="3"/>
  <c r="M139" i="3"/>
  <c r="O139" i="3"/>
  <c r="L140" i="3"/>
  <c r="M140" i="3"/>
  <c r="N140" i="3"/>
  <c r="O140" i="3"/>
  <c r="L141" i="3"/>
  <c r="N141" i="3"/>
  <c r="M141" i="3"/>
  <c r="O141" i="3"/>
  <c r="L142" i="3"/>
  <c r="N142" i="3"/>
  <c r="M142" i="3"/>
  <c r="O142" i="3"/>
  <c r="L143" i="3"/>
  <c r="M143" i="3"/>
  <c r="N143" i="3"/>
  <c r="O143" i="3"/>
  <c r="L144" i="3"/>
  <c r="N144" i="3"/>
  <c r="M144" i="3"/>
  <c r="O144" i="3"/>
  <c r="L145" i="3"/>
  <c r="N145" i="3"/>
  <c r="M145" i="3"/>
  <c r="O145" i="3"/>
  <c r="L146" i="3"/>
  <c r="N146" i="3"/>
  <c r="M146" i="3"/>
  <c r="O146" i="3"/>
  <c r="L147" i="3"/>
  <c r="N147" i="3"/>
  <c r="M147" i="3"/>
  <c r="O147" i="3"/>
  <c r="L148" i="3"/>
  <c r="N148" i="3"/>
  <c r="M148" i="3"/>
  <c r="O148" i="3"/>
  <c r="L149" i="3"/>
  <c r="N149" i="3"/>
  <c r="M149" i="3"/>
  <c r="O149" i="3"/>
  <c r="L150" i="3"/>
  <c r="N150" i="3"/>
  <c r="M150" i="3"/>
  <c r="O150" i="3"/>
  <c r="L151" i="3"/>
  <c r="M151" i="3"/>
  <c r="N151" i="3"/>
  <c r="O151" i="3"/>
  <c r="L152" i="3"/>
  <c r="N152" i="3"/>
  <c r="M152" i="3"/>
  <c r="O152" i="3"/>
  <c r="L153" i="3"/>
  <c r="N153" i="3"/>
  <c r="M153" i="3"/>
  <c r="O153" i="3"/>
  <c r="L154" i="3"/>
  <c r="N154" i="3"/>
  <c r="M154" i="3"/>
  <c r="O154" i="3"/>
  <c r="L155" i="3"/>
  <c r="N155" i="3"/>
  <c r="M155" i="3"/>
  <c r="O155" i="3"/>
  <c r="L156" i="3"/>
  <c r="N156" i="3"/>
  <c r="M156" i="3"/>
  <c r="O156" i="3"/>
  <c r="L157" i="3"/>
  <c r="N157" i="3"/>
  <c r="M157" i="3"/>
  <c r="O157" i="3"/>
  <c r="L158" i="3"/>
  <c r="N158" i="3"/>
  <c r="M158" i="3"/>
  <c r="O158" i="3"/>
  <c r="L159" i="3"/>
  <c r="M159" i="3"/>
  <c r="N159" i="3"/>
  <c r="O159" i="3"/>
  <c r="L160" i="3"/>
  <c r="N160" i="3"/>
  <c r="M160" i="3"/>
  <c r="O160" i="3"/>
  <c r="L161" i="3"/>
  <c r="N161" i="3"/>
  <c r="M161" i="3"/>
  <c r="O161" i="3"/>
  <c r="L162" i="3"/>
  <c r="N162" i="3"/>
  <c r="M162" i="3"/>
  <c r="O162" i="3"/>
  <c r="L163" i="3"/>
  <c r="N163" i="3"/>
  <c r="M163" i="3"/>
  <c r="O163" i="3"/>
  <c r="L164" i="3"/>
  <c r="M164" i="3"/>
  <c r="N164" i="3"/>
  <c r="O164" i="3"/>
  <c r="L165" i="3"/>
  <c r="N165" i="3"/>
  <c r="M165" i="3"/>
  <c r="O165" i="3"/>
  <c r="L166" i="3"/>
  <c r="N166" i="3"/>
  <c r="M166" i="3"/>
  <c r="O166" i="3"/>
  <c r="L167" i="3"/>
  <c r="M167" i="3"/>
  <c r="N167" i="3"/>
  <c r="O167" i="3"/>
  <c r="L168" i="3"/>
  <c r="N168" i="3"/>
  <c r="M168" i="3"/>
  <c r="O168" i="3"/>
  <c r="L169" i="3"/>
  <c r="N169" i="3"/>
  <c r="M169" i="3"/>
  <c r="O169" i="3"/>
  <c r="L170" i="3"/>
  <c r="N170" i="3"/>
  <c r="M170" i="3"/>
  <c r="O170" i="3"/>
  <c r="L171" i="3"/>
  <c r="N171" i="3"/>
  <c r="M171" i="3"/>
  <c r="O171" i="3"/>
  <c r="L172" i="3"/>
  <c r="N172" i="3"/>
  <c r="M172" i="3"/>
  <c r="O172" i="3"/>
  <c r="L173" i="3"/>
  <c r="N173" i="3"/>
  <c r="M173" i="3"/>
  <c r="O173" i="3"/>
  <c r="L174" i="3"/>
  <c r="N174" i="3"/>
  <c r="M174" i="3"/>
  <c r="O174" i="3"/>
  <c r="L175" i="3"/>
  <c r="M175" i="3"/>
  <c r="N175" i="3"/>
  <c r="O175" i="3"/>
  <c r="L176" i="3"/>
  <c r="N176" i="3"/>
  <c r="M176" i="3"/>
  <c r="O176" i="3"/>
  <c r="L177" i="3"/>
  <c r="N177" i="3"/>
  <c r="M177" i="3"/>
  <c r="O177" i="3"/>
  <c r="L178" i="3"/>
  <c r="N178" i="3"/>
  <c r="M178" i="3"/>
  <c r="O178" i="3"/>
  <c r="L179" i="3"/>
  <c r="N179" i="3"/>
  <c r="M179" i="3"/>
  <c r="O179" i="3"/>
  <c r="L180" i="3"/>
  <c r="M180" i="3"/>
  <c r="N180" i="3"/>
  <c r="O180" i="3"/>
  <c r="L181" i="3"/>
  <c r="N181" i="3"/>
  <c r="M181" i="3"/>
  <c r="O181" i="3"/>
  <c r="L182" i="3"/>
  <c r="N182" i="3"/>
  <c r="M182" i="3"/>
  <c r="O182" i="3"/>
  <c r="L183" i="3"/>
  <c r="M183" i="3"/>
  <c r="N183" i="3"/>
  <c r="O183" i="3"/>
  <c r="L184" i="3"/>
  <c r="N184" i="3"/>
  <c r="M184" i="3"/>
  <c r="O184" i="3"/>
  <c r="L185" i="3"/>
  <c r="N185" i="3"/>
  <c r="M185" i="3"/>
  <c r="O185" i="3"/>
  <c r="L186" i="3"/>
  <c r="N186" i="3"/>
  <c r="M186" i="3"/>
  <c r="O186" i="3"/>
  <c r="L187" i="3"/>
  <c r="N187" i="3"/>
  <c r="M187" i="3"/>
  <c r="O187" i="3"/>
  <c r="L188" i="3"/>
  <c r="N188" i="3"/>
  <c r="M188" i="3"/>
  <c r="O188" i="3"/>
  <c r="L189" i="3"/>
  <c r="N189" i="3"/>
  <c r="M189" i="3"/>
  <c r="O189" i="3"/>
  <c r="L190" i="3"/>
  <c r="N190" i="3"/>
  <c r="M190" i="3"/>
  <c r="O190" i="3"/>
  <c r="L191" i="3"/>
  <c r="M191" i="3"/>
  <c r="N191" i="3"/>
  <c r="O191" i="3"/>
  <c r="L192" i="3"/>
  <c r="N192" i="3"/>
  <c r="M192" i="3"/>
  <c r="O192" i="3"/>
  <c r="L193" i="3"/>
  <c r="N193" i="3"/>
  <c r="M193" i="3"/>
  <c r="O193" i="3"/>
  <c r="L194" i="3"/>
  <c r="N194" i="3"/>
  <c r="M194" i="3"/>
  <c r="O194" i="3"/>
  <c r="L195" i="3"/>
  <c r="N195" i="3"/>
  <c r="M195" i="3"/>
  <c r="O195" i="3"/>
  <c r="L196" i="3"/>
  <c r="N196" i="3"/>
  <c r="M196" i="3"/>
  <c r="O196" i="3"/>
  <c r="L197" i="3"/>
  <c r="N197" i="3"/>
  <c r="M197" i="3"/>
  <c r="O197" i="3"/>
  <c r="L198" i="3"/>
  <c r="N198" i="3"/>
  <c r="M198" i="3"/>
  <c r="O198" i="3"/>
  <c r="L199" i="3"/>
  <c r="M199" i="3"/>
  <c r="N199" i="3"/>
  <c r="O199" i="3"/>
  <c r="L200" i="3"/>
  <c r="N200" i="3"/>
  <c r="M200" i="3"/>
  <c r="O200" i="3"/>
  <c r="L201" i="3"/>
  <c r="N201" i="3"/>
  <c r="M201" i="3"/>
  <c r="O201" i="3"/>
  <c r="L202" i="3"/>
  <c r="N202" i="3"/>
  <c r="M202" i="3"/>
  <c r="O202" i="3"/>
  <c r="L203" i="3"/>
  <c r="N203" i="3"/>
  <c r="M203" i="3"/>
  <c r="O203" i="3"/>
  <c r="L204" i="3"/>
  <c r="M204" i="3"/>
  <c r="N204" i="3"/>
  <c r="O204" i="3"/>
  <c r="L205" i="3"/>
  <c r="N205" i="3"/>
  <c r="M205" i="3"/>
  <c r="O205" i="3"/>
  <c r="L206" i="3"/>
  <c r="N206" i="3"/>
  <c r="M206" i="3"/>
  <c r="O206" i="3"/>
  <c r="L207" i="3"/>
  <c r="M207" i="3"/>
  <c r="N207" i="3"/>
  <c r="O207" i="3"/>
  <c r="L208" i="3"/>
  <c r="N208" i="3"/>
  <c r="M208" i="3"/>
  <c r="O208" i="3"/>
  <c r="L209" i="3"/>
  <c r="N209" i="3"/>
  <c r="M209" i="3"/>
  <c r="O209" i="3"/>
  <c r="L210" i="3"/>
  <c r="N210" i="3"/>
  <c r="M210" i="3"/>
  <c r="O210" i="3"/>
  <c r="L211" i="3"/>
  <c r="N211" i="3"/>
  <c r="M211" i="3"/>
  <c r="O211" i="3"/>
  <c r="L212" i="3"/>
  <c r="N212" i="3"/>
  <c r="M212" i="3"/>
  <c r="O212" i="3"/>
  <c r="L213" i="3"/>
  <c r="N213" i="3"/>
  <c r="M213" i="3"/>
  <c r="O213" i="3"/>
  <c r="L214" i="3"/>
  <c r="N214" i="3"/>
  <c r="M214" i="3"/>
  <c r="O214" i="3"/>
  <c r="L215" i="3"/>
  <c r="M215" i="3"/>
  <c r="N215" i="3"/>
  <c r="O215" i="3"/>
  <c r="L216" i="3"/>
  <c r="N216" i="3"/>
  <c r="M216" i="3"/>
  <c r="O216" i="3"/>
  <c r="L217" i="3"/>
  <c r="N217" i="3"/>
  <c r="M217" i="3"/>
  <c r="O217" i="3"/>
  <c r="L218" i="3"/>
  <c r="N218" i="3"/>
  <c r="M218" i="3"/>
  <c r="O218" i="3"/>
  <c r="L219" i="3"/>
  <c r="N219" i="3"/>
  <c r="M219" i="3"/>
  <c r="O219" i="3"/>
  <c r="L220" i="3"/>
  <c r="N220" i="3"/>
  <c r="M220" i="3"/>
  <c r="O220" i="3"/>
  <c r="L221" i="3"/>
  <c r="N221" i="3"/>
  <c r="M221" i="3"/>
  <c r="O221" i="3"/>
  <c r="L222" i="3"/>
  <c r="N222" i="3"/>
  <c r="M222" i="3"/>
  <c r="O222" i="3"/>
  <c r="L223" i="3"/>
  <c r="M223" i="3"/>
  <c r="N223" i="3"/>
  <c r="O223" i="3"/>
  <c r="L224" i="3"/>
  <c r="M224" i="3"/>
  <c r="N224" i="3"/>
  <c r="O224" i="3"/>
  <c r="L225" i="3"/>
  <c r="N225" i="3"/>
  <c r="M225" i="3"/>
  <c r="O225" i="3"/>
  <c r="L226" i="3"/>
  <c r="M226" i="3"/>
  <c r="O226" i="3"/>
  <c r="L227" i="3"/>
  <c r="N227" i="3" s="1"/>
  <c r="M227" i="3"/>
  <c r="O227" i="3"/>
  <c r="L228" i="3"/>
  <c r="N228" i="3" s="1"/>
  <c r="M228" i="3"/>
  <c r="O228" i="3"/>
  <c r="L229" i="3"/>
  <c r="N229" i="3" s="1"/>
  <c r="M229" i="3"/>
  <c r="O229" i="3"/>
  <c r="L230" i="3"/>
  <c r="N230" i="3" s="1"/>
  <c r="M230" i="3"/>
  <c r="O230" i="3"/>
  <c r="L231" i="3"/>
  <c r="N231" i="3" s="1"/>
  <c r="M231" i="3"/>
  <c r="O231" i="3"/>
  <c r="L232" i="3"/>
  <c r="N232" i="3" s="1"/>
  <c r="M232" i="3"/>
  <c r="O232" i="3"/>
  <c r="L233" i="3"/>
  <c r="N233" i="3" s="1"/>
  <c r="M233" i="3"/>
  <c r="O233" i="3"/>
  <c r="L234" i="3"/>
  <c r="N234" i="3" s="1"/>
  <c r="M234" i="3"/>
  <c r="O234" i="3"/>
  <c r="L235" i="3"/>
  <c r="N235" i="3" s="1"/>
  <c r="M235" i="3"/>
  <c r="O235" i="3"/>
  <c r="L236" i="3"/>
  <c r="N236" i="3" s="1"/>
  <c r="M236" i="3"/>
  <c r="O236" i="3"/>
  <c r="L237" i="3"/>
  <c r="N237" i="3" s="1"/>
  <c r="M237" i="3"/>
  <c r="O237" i="3"/>
  <c r="L238" i="3"/>
  <c r="N238" i="3" s="1"/>
  <c r="M238" i="3"/>
  <c r="O238" i="3"/>
  <c r="L239" i="3"/>
  <c r="N239" i="3" s="1"/>
  <c r="M239" i="3"/>
  <c r="O239" i="3"/>
  <c r="L240" i="3"/>
  <c r="N240" i="3" s="1"/>
  <c r="M240" i="3"/>
  <c r="O240" i="3"/>
  <c r="L241" i="3"/>
  <c r="N241" i="3" s="1"/>
  <c r="M241" i="3"/>
  <c r="O241" i="3"/>
  <c r="L242" i="3"/>
  <c r="N242" i="3" s="1"/>
  <c r="M242" i="3"/>
  <c r="O242" i="3"/>
  <c r="L243" i="3"/>
  <c r="N243" i="3" s="1"/>
  <c r="M243" i="3"/>
  <c r="O243" i="3"/>
  <c r="L244" i="3"/>
  <c r="N244" i="3" s="1"/>
  <c r="M244" i="3"/>
  <c r="O244" i="3"/>
  <c r="L245" i="3"/>
  <c r="N245" i="3" s="1"/>
  <c r="M245" i="3"/>
  <c r="O245" i="3"/>
  <c r="L246" i="3"/>
  <c r="N246" i="3" s="1"/>
  <c r="M246" i="3"/>
  <c r="O246" i="3"/>
  <c r="L247" i="3"/>
  <c r="N247" i="3" s="1"/>
  <c r="M247" i="3"/>
  <c r="O247" i="3"/>
  <c r="L248" i="3"/>
  <c r="N248" i="3" s="1"/>
  <c r="M248" i="3"/>
  <c r="O248" i="3"/>
  <c r="L249" i="3"/>
  <c r="N249" i="3" s="1"/>
  <c r="M249" i="3"/>
  <c r="O249" i="3"/>
  <c r="L250" i="3"/>
  <c r="N250" i="3" s="1"/>
  <c r="M250" i="3"/>
  <c r="O250" i="3"/>
  <c r="L251" i="3"/>
  <c r="N251" i="3" s="1"/>
  <c r="M251" i="3"/>
  <c r="O251" i="3"/>
  <c r="L252" i="3"/>
  <c r="N252" i="3" s="1"/>
  <c r="M252" i="3"/>
  <c r="O252" i="3"/>
  <c r="L253" i="3"/>
  <c r="N253" i="3" s="1"/>
  <c r="M253" i="3"/>
  <c r="O253" i="3"/>
  <c r="L254" i="3"/>
  <c r="N254" i="3" s="1"/>
  <c r="M254" i="3"/>
  <c r="O254" i="3"/>
  <c r="L255" i="3"/>
  <c r="N255" i="3" s="1"/>
  <c r="M255" i="3"/>
  <c r="O255" i="3"/>
  <c r="L256" i="3"/>
  <c r="N256" i="3" s="1"/>
  <c r="M256" i="3"/>
  <c r="O256" i="3"/>
  <c r="L257" i="3"/>
  <c r="N257" i="3" s="1"/>
  <c r="M257" i="3"/>
  <c r="O257" i="3"/>
  <c r="L258" i="3"/>
  <c r="N258" i="3" s="1"/>
  <c r="M258" i="3"/>
  <c r="O258" i="3"/>
  <c r="L259" i="3"/>
  <c r="N259" i="3" s="1"/>
  <c r="M259" i="3"/>
  <c r="O259" i="3"/>
  <c r="L260" i="3"/>
  <c r="N260" i="3" s="1"/>
  <c r="M260" i="3"/>
  <c r="O260" i="3"/>
  <c r="L261" i="3"/>
  <c r="N261" i="3" s="1"/>
  <c r="M261" i="3"/>
  <c r="O261" i="3"/>
  <c r="L262" i="3"/>
  <c r="N262" i="3" s="1"/>
  <c r="M262" i="3"/>
  <c r="O262" i="3"/>
  <c r="L263" i="3"/>
  <c r="N263" i="3" s="1"/>
  <c r="M263" i="3"/>
  <c r="O263" i="3"/>
  <c r="L264" i="3"/>
  <c r="N264" i="3" s="1"/>
  <c r="M264" i="3"/>
  <c r="O264" i="3"/>
  <c r="L265" i="3"/>
  <c r="N265" i="3" s="1"/>
  <c r="M265" i="3"/>
  <c r="O265" i="3"/>
  <c r="L266" i="3"/>
  <c r="N266" i="3" s="1"/>
  <c r="M266" i="3"/>
  <c r="O266" i="3"/>
  <c r="L267" i="3"/>
  <c r="N267" i="3" s="1"/>
  <c r="M267" i="3"/>
  <c r="O267" i="3"/>
  <c r="L268" i="3"/>
  <c r="N268" i="3" s="1"/>
  <c r="M268" i="3"/>
  <c r="O268" i="3"/>
  <c r="L269" i="3"/>
  <c r="N269" i="3" s="1"/>
  <c r="M269" i="3"/>
  <c r="O269" i="3"/>
  <c r="L270" i="3"/>
  <c r="N270" i="3" s="1"/>
  <c r="M270" i="3"/>
  <c r="O270" i="3"/>
  <c r="L271" i="3"/>
  <c r="N271" i="3" s="1"/>
  <c r="M271" i="3"/>
  <c r="O271" i="3"/>
  <c r="L272" i="3"/>
  <c r="N272" i="3" s="1"/>
  <c r="M272" i="3"/>
  <c r="O272" i="3"/>
  <c r="L273" i="3"/>
  <c r="N273" i="3" s="1"/>
  <c r="M273" i="3"/>
  <c r="O273" i="3"/>
  <c r="L274" i="3"/>
  <c r="N274" i="3" s="1"/>
  <c r="M274" i="3"/>
  <c r="O274" i="3"/>
  <c r="L275" i="3"/>
  <c r="N275" i="3" s="1"/>
  <c r="M275" i="3"/>
  <c r="O275" i="3"/>
  <c r="L276" i="3"/>
  <c r="M276" i="3"/>
  <c r="N276" i="3"/>
  <c r="O276" i="3"/>
  <c r="L277" i="3"/>
  <c r="N277" i="3" s="1"/>
  <c r="M277" i="3"/>
  <c r="O277" i="3"/>
  <c r="L278" i="3"/>
  <c r="N278" i="3" s="1"/>
  <c r="M278" i="3"/>
  <c r="O278" i="3"/>
  <c r="L279" i="3"/>
  <c r="N279" i="3" s="1"/>
  <c r="M279" i="3"/>
  <c r="O279" i="3"/>
  <c r="L280" i="3"/>
  <c r="N280" i="3" s="1"/>
  <c r="M280" i="3"/>
  <c r="O280" i="3"/>
  <c r="L281" i="3"/>
  <c r="N281" i="3" s="1"/>
  <c r="M281" i="3"/>
  <c r="O281" i="3"/>
  <c r="L282" i="3"/>
  <c r="N282" i="3" s="1"/>
  <c r="M282" i="3"/>
  <c r="O282" i="3"/>
  <c r="L283" i="3"/>
  <c r="N283" i="3" s="1"/>
  <c r="M283" i="3"/>
  <c r="O283" i="3"/>
  <c r="L284" i="3"/>
  <c r="M284" i="3"/>
  <c r="N284" i="3"/>
  <c r="O284" i="3"/>
  <c r="L285" i="3"/>
  <c r="N285" i="3" s="1"/>
  <c r="M285" i="3"/>
  <c r="O285" i="3"/>
  <c r="L286" i="3"/>
  <c r="N286" i="3" s="1"/>
  <c r="M286" i="3"/>
  <c r="O286" i="3"/>
  <c r="L287" i="3"/>
  <c r="N287" i="3" s="1"/>
  <c r="M287" i="3"/>
  <c r="O287" i="3"/>
  <c r="L288" i="3"/>
  <c r="N288" i="3" s="1"/>
  <c r="M288" i="3"/>
  <c r="O288" i="3"/>
  <c r="L289" i="3"/>
  <c r="N289" i="3" s="1"/>
  <c r="M289" i="3"/>
  <c r="O289" i="3"/>
  <c r="L290" i="3"/>
  <c r="N290" i="3" s="1"/>
  <c r="M290" i="3"/>
  <c r="O290" i="3"/>
  <c r="L291" i="3"/>
  <c r="N291" i="3" s="1"/>
  <c r="M291" i="3"/>
  <c r="O291" i="3"/>
  <c r="L292" i="3"/>
  <c r="M292" i="3"/>
  <c r="N292" i="3"/>
  <c r="O292" i="3"/>
  <c r="L293" i="3"/>
  <c r="N293" i="3" s="1"/>
  <c r="M293" i="3"/>
  <c r="O293" i="3"/>
  <c r="L294" i="3"/>
  <c r="N294" i="3" s="1"/>
  <c r="M294" i="3"/>
  <c r="O294" i="3"/>
  <c r="L295" i="3"/>
  <c r="N295" i="3" s="1"/>
  <c r="M295" i="3"/>
  <c r="O295" i="3"/>
  <c r="L296" i="3"/>
  <c r="N296" i="3" s="1"/>
  <c r="M296" i="3"/>
  <c r="O296" i="3"/>
  <c r="L297" i="3"/>
  <c r="N297" i="3" s="1"/>
  <c r="M297" i="3"/>
  <c r="O297" i="3"/>
  <c r="L298" i="3"/>
  <c r="N298" i="3" s="1"/>
  <c r="M298" i="3"/>
  <c r="O298" i="3"/>
  <c r="L299" i="3"/>
  <c r="N299" i="3" s="1"/>
  <c r="M299" i="3"/>
  <c r="O299" i="3"/>
  <c r="L300" i="3"/>
  <c r="M300" i="3"/>
  <c r="N300" i="3"/>
  <c r="O300" i="3"/>
  <c r="L301" i="3"/>
  <c r="N301" i="3" s="1"/>
  <c r="M301" i="3"/>
  <c r="O301" i="3"/>
  <c r="L302" i="3"/>
  <c r="N302" i="3" s="1"/>
  <c r="M302" i="3"/>
  <c r="O302" i="3"/>
  <c r="L303" i="3"/>
  <c r="N303" i="3" s="1"/>
  <c r="M303" i="3"/>
  <c r="O303" i="3"/>
  <c r="L304" i="3"/>
  <c r="N304" i="3" s="1"/>
  <c r="M304" i="3"/>
  <c r="O304" i="3"/>
  <c r="L305" i="3"/>
  <c r="N305" i="3" s="1"/>
  <c r="M305" i="3"/>
  <c r="O305" i="3"/>
  <c r="L306" i="3"/>
  <c r="N306" i="3" s="1"/>
  <c r="M306" i="3"/>
  <c r="O306" i="3"/>
  <c r="L307" i="3"/>
  <c r="N307" i="3" s="1"/>
  <c r="M307" i="3"/>
  <c r="O307" i="3"/>
  <c r="L308" i="3"/>
  <c r="M308" i="3"/>
  <c r="N308" i="3"/>
  <c r="O308" i="3"/>
  <c r="L309" i="3"/>
  <c r="N309" i="3" s="1"/>
  <c r="M309" i="3"/>
  <c r="O309" i="3"/>
  <c r="L310" i="3"/>
  <c r="N310" i="3" s="1"/>
  <c r="M310" i="3"/>
  <c r="O310" i="3"/>
  <c r="L311" i="3"/>
  <c r="N311" i="3" s="1"/>
  <c r="M311" i="3"/>
  <c r="O311" i="3"/>
  <c r="L312" i="3"/>
  <c r="N312" i="3" s="1"/>
  <c r="M312" i="3"/>
  <c r="O312" i="3"/>
  <c r="L313" i="3"/>
  <c r="N313" i="3" s="1"/>
  <c r="M313" i="3"/>
  <c r="O313" i="3"/>
  <c r="L314" i="3"/>
  <c r="N314" i="3" s="1"/>
  <c r="M314" i="3"/>
  <c r="O314" i="3"/>
  <c r="L315" i="3"/>
  <c r="N315" i="3" s="1"/>
  <c r="M315" i="3"/>
  <c r="O315" i="3"/>
  <c r="L316" i="3"/>
  <c r="M316" i="3"/>
  <c r="N316" i="3"/>
  <c r="O316" i="3"/>
  <c r="L317" i="3"/>
  <c r="N317" i="3" s="1"/>
  <c r="M317" i="3"/>
  <c r="O317" i="3"/>
  <c r="L318" i="3"/>
  <c r="N318" i="3" s="1"/>
  <c r="M318" i="3"/>
  <c r="O318" i="3"/>
  <c r="L319" i="3"/>
  <c r="N319" i="3" s="1"/>
  <c r="M319" i="3"/>
  <c r="O319" i="3"/>
  <c r="L320" i="3"/>
  <c r="N320" i="3" s="1"/>
  <c r="M320" i="3"/>
  <c r="O320" i="3"/>
  <c r="L321" i="3"/>
  <c r="N321" i="3" s="1"/>
  <c r="M321" i="3"/>
  <c r="O321" i="3"/>
  <c r="L322" i="3"/>
  <c r="N322" i="3" s="1"/>
  <c r="M322" i="3"/>
  <c r="O322" i="3"/>
  <c r="L323" i="3"/>
  <c r="N323" i="3" s="1"/>
  <c r="M323" i="3"/>
  <c r="O323" i="3"/>
  <c r="L324" i="3"/>
  <c r="M324" i="3"/>
  <c r="N324" i="3"/>
  <c r="O324" i="3"/>
  <c r="L325" i="3"/>
  <c r="N325" i="3" s="1"/>
  <c r="M325" i="3"/>
  <c r="O325" i="3"/>
  <c r="L326" i="3"/>
  <c r="N326" i="3" s="1"/>
  <c r="M326" i="3"/>
  <c r="O326" i="3"/>
  <c r="L327" i="3"/>
  <c r="N327" i="3" s="1"/>
  <c r="M327" i="3"/>
  <c r="O327" i="3"/>
  <c r="L328" i="3"/>
  <c r="N328" i="3" s="1"/>
  <c r="M328" i="3"/>
  <c r="O328" i="3"/>
  <c r="L329" i="3"/>
  <c r="N329" i="3" s="1"/>
  <c r="M329" i="3"/>
  <c r="O329" i="3"/>
  <c r="L330" i="3"/>
  <c r="N330" i="3" s="1"/>
  <c r="M330" i="3"/>
  <c r="O330" i="3"/>
  <c r="L331" i="3"/>
  <c r="N331" i="3" s="1"/>
  <c r="M331" i="3"/>
  <c r="O331" i="3"/>
  <c r="L332" i="3"/>
  <c r="M332" i="3"/>
  <c r="N332" i="3"/>
  <c r="O332" i="3"/>
  <c r="L333" i="3"/>
  <c r="N333" i="3" s="1"/>
  <c r="M333" i="3"/>
  <c r="O333" i="3"/>
  <c r="L334" i="3"/>
  <c r="N334" i="3" s="1"/>
  <c r="M334" i="3"/>
  <c r="O334" i="3"/>
  <c r="L335" i="3"/>
  <c r="N335" i="3" s="1"/>
  <c r="M335" i="3"/>
  <c r="O335" i="3"/>
  <c r="L336" i="3"/>
  <c r="N336" i="3" s="1"/>
  <c r="M336" i="3"/>
  <c r="O336" i="3"/>
  <c r="L337" i="3"/>
  <c r="N337" i="3" s="1"/>
  <c r="M337" i="3"/>
  <c r="O337" i="3"/>
  <c r="L338" i="3"/>
  <c r="N338" i="3" s="1"/>
  <c r="M338" i="3"/>
  <c r="O338" i="3"/>
  <c r="E339" i="3"/>
  <c r="F339" i="3"/>
  <c r="K1" i="1"/>
  <c r="AS1" i="1"/>
  <c r="BF1" i="1"/>
  <c r="T2" i="4" s="1"/>
  <c r="AW2" i="1"/>
  <c r="F7" i="1"/>
  <c r="AN7" i="1"/>
  <c r="A8" i="1"/>
  <c r="AZ7" i="1"/>
  <c r="B8" i="1"/>
  <c r="D8" i="1"/>
  <c r="L8" i="1"/>
  <c r="AG8" i="1"/>
  <c r="AE7" i="1" s="1"/>
  <c r="AJ8" i="1"/>
  <c r="AS8" i="1"/>
  <c r="AQ7" i="1" s="1"/>
  <c r="L9" i="1"/>
  <c r="P9" i="1"/>
  <c r="R9" i="1"/>
  <c r="T9" i="1"/>
  <c r="U9" i="1"/>
  <c r="W9" i="1"/>
  <c r="Z9" i="1"/>
  <c r="AB9" i="1"/>
  <c r="AD9" i="1"/>
  <c r="AG9" i="1"/>
  <c r="AJ9" i="1"/>
  <c r="B10" i="1"/>
  <c r="G10" i="1"/>
  <c r="K10" i="1"/>
  <c r="M10" i="1"/>
  <c r="P10" i="1"/>
  <c r="R10" i="1"/>
  <c r="T10" i="1"/>
  <c r="U10" i="1"/>
  <c r="W10" i="1"/>
  <c r="Z10" i="1"/>
  <c r="AB10" i="1"/>
  <c r="AD10" i="1"/>
  <c r="AG10" i="1"/>
  <c r="AJ10" i="1"/>
  <c r="G11" i="1"/>
  <c r="K11" i="1"/>
  <c r="M11" i="1"/>
  <c r="P11" i="1"/>
  <c r="R11" i="1"/>
  <c r="T11" i="1"/>
  <c r="U11" i="1"/>
  <c r="BG11" i="1"/>
  <c r="W11" i="1"/>
  <c r="Z11" i="1"/>
  <c r="AB11" i="1"/>
  <c r="AD11" i="1"/>
  <c r="AG11" i="1"/>
  <c r="L12" i="1"/>
  <c r="P12" i="1"/>
  <c r="R12" i="1"/>
  <c r="U12" i="1"/>
  <c r="W12" i="1"/>
  <c r="Z12" i="1"/>
  <c r="AB12" i="1"/>
  <c r="AG12" i="1"/>
  <c r="B13" i="1"/>
  <c r="L13" i="1"/>
  <c r="AG13" i="1"/>
  <c r="BF13" i="1"/>
  <c r="BG13" i="1"/>
  <c r="BH13" i="1"/>
  <c r="L14" i="1"/>
  <c r="AG14" i="1"/>
  <c r="BF14" i="1"/>
  <c r="BG14" i="1"/>
  <c r="BH14" i="1"/>
  <c r="F15" i="1"/>
  <c r="AK15" i="1"/>
  <c r="A16" i="1"/>
  <c r="AZ15" i="1" s="1"/>
  <c r="B16" i="1"/>
  <c r="D16" i="1"/>
  <c r="L16" i="1"/>
  <c r="AG16" i="1"/>
  <c r="AJ16" i="1"/>
  <c r="AS16" i="1"/>
  <c r="AQ15" i="1"/>
  <c r="L17" i="1"/>
  <c r="P17" i="1"/>
  <c r="R17" i="1"/>
  <c r="T17" i="1"/>
  <c r="U17" i="1"/>
  <c r="W17" i="1"/>
  <c r="Z17" i="1"/>
  <c r="AB17" i="1"/>
  <c r="BH17" i="1" s="1"/>
  <c r="AD17" i="1"/>
  <c r="AG17" i="1"/>
  <c r="AJ17" i="1"/>
  <c r="B18" i="1"/>
  <c r="G18" i="1"/>
  <c r="K18" i="1"/>
  <c r="M18" i="1"/>
  <c r="P18" i="1"/>
  <c r="R18" i="1"/>
  <c r="T18" i="1"/>
  <c r="U18" i="1"/>
  <c r="W18" i="1"/>
  <c r="Z18" i="1"/>
  <c r="AB18" i="1"/>
  <c r="AD18" i="1"/>
  <c r="AG18" i="1"/>
  <c r="AJ18" i="1"/>
  <c r="G19" i="1"/>
  <c r="G15" i="1"/>
  <c r="K19" i="1"/>
  <c r="M19" i="1"/>
  <c r="P19" i="1"/>
  <c r="R19" i="1"/>
  <c r="T19" i="1"/>
  <c r="U19" i="1"/>
  <c r="W19" i="1"/>
  <c r="BG19" i="1"/>
  <c r="Z19" i="1"/>
  <c r="AB19" i="1"/>
  <c r="AD19" i="1"/>
  <c r="AG19" i="1"/>
  <c r="L20" i="1"/>
  <c r="P20" i="1"/>
  <c r="R20" i="1"/>
  <c r="U20" i="1"/>
  <c r="W20" i="1"/>
  <c r="Z20" i="1"/>
  <c r="AB20" i="1"/>
  <c r="AG20" i="1"/>
  <c r="B21" i="1"/>
  <c r="L21" i="1"/>
  <c r="AG21" i="1"/>
  <c r="BF21" i="1"/>
  <c r="BG21" i="1"/>
  <c r="BH21" i="1"/>
  <c r="L22" i="1"/>
  <c r="AG22" i="1"/>
  <c r="BF22" i="1"/>
  <c r="BG22" i="1"/>
  <c r="BH22" i="1"/>
  <c r="F23" i="1"/>
  <c r="AN23" i="1"/>
  <c r="A24" i="1"/>
  <c r="AZ23" i="1"/>
  <c r="B24" i="1"/>
  <c r="D24" i="1"/>
  <c r="L24" i="1"/>
  <c r="K23" i="1"/>
  <c r="AG24" i="1"/>
  <c r="AJ24" i="1"/>
  <c r="AS24" i="1"/>
  <c r="AQ23" i="1"/>
  <c r="L25" i="1"/>
  <c r="P25" i="1"/>
  <c r="R25" i="1"/>
  <c r="T25" i="1"/>
  <c r="U25" i="1"/>
  <c r="BG25" i="1"/>
  <c r="W25" i="1"/>
  <c r="Z25" i="1"/>
  <c r="AB25" i="1"/>
  <c r="AD25" i="1"/>
  <c r="AG25" i="1"/>
  <c r="AJ25" i="1"/>
  <c r="B26" i="1"/>
  <c r="G26" i="1"/>
  <c r="K26" i="1"/>
  <c r="M26" i="1"/>
  <c r="P26" i="1"/>
  <c r="R26" i="1"/>
  <c r="T26" i="1"/>
  <c r="U26" i="1"/>
  <c r="W26" i="1"/>
  <c r="Z26" i="1"/>
  <c r="AB26" i="1"/>
  <c r="AD26" i="1"/>
  <c r="AG26" i="1"/>
  <c r="AJ26" i="1"/>
  <c r="G27" i="1"/>
  <c r="K27" i="1"/>
  <c r="M27" i="1"/>
  <c r="P27" i="1"/>
  <c r="R27" i="1"/>
  <c r="BF27" i="1"/>
  <c r="T27" i="1"/>
  <c r="U27" i="1"/>
  <c r="W27" i="1"/>
  <c r="BG27" i="1"/>
  <c r="Z27" i="1"/>
  <c r="AB27" i="1"/>
  <c r="AD27" i="1"/>
  <c r="BH27" i="1" s="1"/>
  <c r="AG27" i="1"/>
  <c r="L28" i="1"/>
  <c r="P28" i="1"/>
  <c r="BF28" i="1"/>
  <c r="R28" i="1"/>
  <c r="U28" i="1"/>
  <c r="BG28" i="1" s="1"/>
  <c r="W28" i="1"/>
  <c r="Z28" i="1"/>
  <c r="BH28" i="1"/>
  <c r="AB28" i="1"/>
  <c r="AG28" i="1"/>
  <c r="B29" i="1"/>
  <c r="L29" i="1"/>
  <c r="AG29" i="1"/>
  <c r="BF29" i="1"/>
  <c r="BG29" i="1"/>
  <c r="BH29" i="1"/>
  <c r="L30" i="1"/>
  <c r="AG30" i="1"/>
  <c r="BF30" i="1"/>
  <c r="BG30" i="1"/>
  <c r="BH30" i="1"/>
  <c r="B31" i="1"/>
  <c r="F31" i="1"/>
  <c r="AK31" i="1"/>
  <c r="AN31" i="1"/>
  <c r="A32" i="1"/>
  <c r="AZ31" i="1"/>
  <c r="B32" i="1"/>
  <c r="B39" i="1"/>
  <c r="B40" i="1" s="1"/>
  <c r="D32" i="1"/>
  <c r="D39" i="1" s="1"/>
  <c r="D40" i="1" s="1"/>
  <c r="L32" i="1"/>
  <c r="AG32" i="1"/>
  <c r="AJ32" i="1"/>
  <c r="AS32" i="1"/>
  <c r="AQ31" i="1"/>
  <c r="L33" i="1"/>
  <c r="P33" i="1"/>
  <c r="R33" i="1"/>
  <c r="T33" i="1"/>
  <c r="U33" i="1"/>
  <c r="BG33" i="1" s="1"/>
  <c r="W33" i="1"/>
  <c r="Z33" i="1"/>
  <c r="AB33" i="1"/>
  <c r="BH33" i="1" s="1"/>
  <c r="AD33" i="1"/>
  <c r="AG33" i="1"/>
  <c r="AJ33" i="1"/>
  <c r="AH31" i="1" s="1"/>
  <c r="B34" i="1"/>
  <c r="G34" i="1"/>
  <c r="G31" i="1" s="1"/>
  <c r="H31" i="1"/>
  <c r="K34" i="1"/>
  <c r="M34" i="1"/>
  <c r="P34" i="1"/>
  <c r="R34" i="1"/>
  <c r="T34" i="1"/>
  <c r="U34" i="1"/>
  <c r="W34" i="1"/>
  <c r="Z34" i="1"/>
  <c r="AB34" i="1"/>
  <c r="AD34" i="1"/>
  <c r="AG34" i="1"/>
  <c r="AJ34" i="1"/>
  <c r="G35" i="1"/>
  <c r="K35" i="1"/>
  <c r="M35" i="1"/>
  <c r="P35" i="1"/>
  <c r="R35" i="1"/>
  <c r="T35" i="1"/>
  <c r="U35" i="1"/>
  <c r="W35" i="1"/>
  <c r="Z35" i="1"/>
  <c r="AB35" i="1"/>
  <c r="AD35" i="1"/>
  <c r="AG35" i="1"/>
  <c r="L36" i="1"/>
  <c r="P36" i="1"/>
  <c r="BF36" i="1" s="1"/>
  <c r="R36" i="1"/>
  <c r="U36" i="1"/>
  <c r="W36" i="1"/>
  <c r="Z36" i="1"/>
  <c r="BH36" i="1"/>
  <c r="AB36" i="1"/>
  <c r="AG36" i="1"/>
  <c r="B37" i="1"/>
  <c r="L37" i="1"/>
  <c r="AG37" i="1"/>
  <c r="BF37" i="1"/>
  <c r="BG37" i="1"/>
  <c r="BH37" i="1"/>
  <c r="L38" i="1"/>
  <c r="AG38" i="1"/>
  <c r="BF38" i="1"/>
  <c r="BG38" i="1"/>
  <c r="BH38" i="1"/>
  <c r="B41" i="1"/>
  <c r="F41" i="1"/>
  <c r="AK41" i="1"/>
  <c r="AN41" i="1"/>
  <c r="A42" i="1"/>
  <c r="AZ41" i="1" s="1"/>
  <c r="B42" i="1"/>
  <c r="D42" i="1"/>
  <c r="L42" i="1"/>
  <c r="AG42" i="1"/>
  <c r="AJ42" i="1"/>
  <c r="AS42" i="1"/>
  <c r="AQ41" i="1"/>
  <c r="L43" i="1"/>
  <c r="P43" i="1"/>
  <c r="R43" i="1"/>
  <c r="T43" i="1"/>
  <c r="U43" i="1"/>
  <c r="W43" i="1"/>
  <c r="BG43" i="1" s="1"/>
  <c r="Z43" i="1"/>
  <c r="AB43" i="1"/>
  <c r="AD43" i="1"/>
  <c r="AG43" i="1"/>
  <c r="AJ43" i="1"/>
  <c r="B44" i="1"/>
  <c r="G44" i="1"/>
  <c r="K44" i="1"/>
  <c r="M44" i="1"/>
  <c r="P44" i="1"/>
  <c r="R44" i="1"/>
  <c r="T44" i="1"/>
  <c r="U44" i="1"/>
  <c r="W44" i="1"/>
  <c r="Z44" i="1"/>
  <c r="AB44" i="1"/>
  <c r="AD44" i="1"/>
  <c r="AG44" i="1"/>
  <c r="AJ44" i="1"/>
  <c r="G45" i="1"/>
  <c r="K45" i="1"/>
  <c r="M45" i="1"/>
  <c r="P45" i="1"/>
  <c r="R45" i="1"/>
  <c r="T45" i="1"/>
  <c r="U45" i="1"/>
  <c r="BG45" i="1"/>
  <c r="W45" i="1"/>
  <c r="Z45" i="1"/>
  <c r="AB45" i="1"/>
  <c r="AD45" i="1"/>
  <c r="AG45" i="1"/>
  <c r="L46" i="1"/>
  <c r="P46" i="1"/>
  <c r="R46" i="1"/>
  <c r="U46" i="1"/>
  <c r="BG46" i="1" s="1"/>
  <c r="W46" i="1"/>
  <c r="Z46" i="1"/>
  <c r="AB46" i="1"/>
  <c r="BH46" i="1"/>
  <c r="AG46" i="1"/>
  <c r="B47" i="1"/>
  <c r="L47" i="1"/>
  <c r="AG47" i="1"/>
  <c r="BF47" i="1"/>
  <c r="BG47" i="1"/>
  <c r="BH47" i="1"/>
  <c r="L48" i="1"/>
  <c r="AG48" i="1"/>
  <c r="BF48" i="1"/>
  <c r="BG48" i="1"/>
  <c r="BH48" i="1"/>
  <c r="B49" i="1"/>
  <c r="F49" i="1"/>
  <c r="U49" i="1"/>
  <c r="AK49" i="1"/>
  <c r="AK73" i="1" s="1"/>
  <c r="AN49" i="1"/>
  <c r="AV49" i="1"/>
  <c r="A50" i="1"/>
  <c r="AZ49" i="1"/>
  <c r="B50" i="1"/>
  <c r="D50" i="1"/>
  <c r="L50" i="1"/>
  <c r="AG50" i="1"/>
  <c r="AJ50" i="1"/>
  <c r="AS50" i="1"/>
  <c r="AQ49" i="1" s="1"/>
  <c r="L51" i="1"/>
  <c r="P51" i="1"/>
  <c r="R51" i="1"/>
  <c r="T51" i="1"/>
  <c r="BF51" i="1" s="1"/>
  <c r="U51" i="1"/>
  <c r="W51" i="1"/>
  <c r="Z51" i="1"/>
  <c r="BH51" i="1"/>
  <c r="AB51" i="1"/>
  <c r="AD51" i="1"/>
  <c r="AG51" i="1"/>
  <c r="AJ51" i="1"/>
  <c r="AH49" i="1" s="1"/>
  <c r="B52" i="1"/>
  <c r="G52" i="1"/>
  <c r="K52" i="1"/>
  <c r="M52" i="1"/>
  <c r="P52" i="1"/>
  <c r="R52" i="1"/>
  <c r="T52" i="1"/>
  <c r="U52" i="1"/>
  <c r="W52" i="1"/>
  <c r="Z52" i="1"/>
  <c r="AB52" i="1"/>
  <c r="AD52" i="1"/>
  <c r="AG52" i="1"/>
  <c r="AJ52" i="1"/>
  <c r="G53" i="1"/>
  <c r="K53" i="1"/>
  <c r="M53" i="1"/>
  <c r="P53" i="1"/>
  <c r="R53" i="1"/>
  <c r="T53" i="1"/>
  <c r="U53" i="1"/>
  <c r="W53" i="1"/>
  <c r="BG53" i="1"/>
  <c r="Z53" i="1"/>
  <c r="AB53" i="1"/>
  <c r="AD53" i="1"/>
  <c r="BH53" i="1" s="1"/>
  <c r="AG53" i="1"/>
  <c r="L54" i="1"/>
  <c r="P54" i="1"/>
  <c r="BF54" i="1"/>
  <c r="R54" i="1"/>
  <c r="U54" i="1"/>
  <c r="W54" i="1"/>
  <c r="Z54" i="1"/>
  <c r="BH54" i="1" s="1"/>
  <c r="AB54" i="1"/>
  <c r="AG54" i="1"/>
  <c r="B55" i="1"/>
  <c r="L55" i="1"/>
  <c r="AG55" i="1"/>
  <c r="BF55" i="1"/>
  <c r="BG55" i="1"/>
  <c r="BH55" i="1"/>
  <c r="L56" i="1"/>
  <c r="AG56" i="1"/>
  <c r="AE49" i="1" s="1"/>
  <c r="BF56" i="1"/>
  <c r="BG56" i="1"/>
  <c r="BH56" i="1"/>
  <c r="B57" i="1"/>
  <c r="F57" i="1"/>
  <c r="U57" i="1"/>
  <c r="AK57" i="1"/>
  <c r="AN57" i="1"/>
  <c r="AV57" i="1"/>
  <c r="A58" i="1"/>
  <c r="AZ57" i="1" s="1"/>
  <c r="B58" i="1"/>
  <c r="D58" i="1"/>
  <c r="L58" i="1"/>
  <c r="AG58" i="1"/>
  <c r="AJ58" i="1"/>
  <c r="AS58" i="1"/>
  <c r="AQ57" i="1"/>
  <c r="L59" i="1"/>
  <c r="P59" i="1"/>
  <c r="R59" i="1"/>
  <c r="T59" i="1"/>
  <c r="U59" i="1"/>
  <c r="BG59" i="1"/>
  <c r="W59" i="1"/>
  <c r="Z59" i="1"/>
  <c r="AB59" i="1"/>
  <c r="AD59" i="1"/>
  <c r="AG59" i="1"/>
  <c r="AJ59" i="1"/>
  <c r="B60" i="1"/>
  <c r="G60" i="1"/>
  <c r="K60" i="1"/>
  <c r="M60" i="1"/>
  <c r="P60" i="1"/>
  <c r="R60" i="1"/>
  <c r="T60" i="1"/>
  <c r="U60" i="1"/>
  <c r="W60" i="1"/>
  <c r="Z60" i="1"/>
  <c r="AB60" i="1"/>
  <c r="AD60" i="1"/>
  <c r="AG60" i="1"/>
  <c r="AJ60" i="1"/>
  <c r="G61" i="1"/>
  <c r="K61" i="1"/>
  <c r="M61" i="1"/>
  <c r="P61" i="1"/>
  <c r="R61" i="1"/>
  <c r="BF61" i="1" s="1"/>
  <c r="T61" i="1"/>
  <c r="U61" i="1"/>
  <c r="W61" i="1"/>
  <c r="Z61" i="1"/>
  <c r="BH61" i="1" s="1"/>
  <c r="AB61" i="1"/>
  <c r="AD61" i="1"/>
  <c r="AG61" i="1"/>
  <c r="AE57" i="1" s="1"/>
  <c r="L62" i="1"/>
  <c r="P62" i="1"/>
  <c r="R62" i="1"/>
  <c r="U62" i="1"/>
  <c r="BG62" i="1" s="1"/>
  <c r="W62" i="1"/>
  <c r="Z62" i="1"/>
  <c r="BH62" i="1"/>
  <c r="AB62" i="1"/>
  <c r="AG62" i="1"/>
  <c r="B63" i="1"/>
  <c r="L63" i="1"/>
  <c r="AG63" i="1"/>
  <c r="BF63" i="1"/>
  <c r="BG63" i="1"/>
  <c r="BH63" i="1"/>
  <c r="L64" i="1"/>
  <c r="AG64" i="1"/>
  <c r="BF64" i="1"/>
  <c r="BG64" i="1"/>
  <c r="BH64" i="1"/>
  <c r="B65" i="1"/>
  <c r="F65" i="1"/>
  <c r="Z65" i="1"/>
  <c r="AK65" i="1"/>
  <c r="AN65" i="1"/>
  <c r="AV65" i="1"/>
  <c r="A66" i="1"/>
  <c r="AZ65" i="1"/>
  <c r="B66" i="1"/>
  <c r="D66" i="1"/>
  <c r="L66" i="1"/>
  <c r="AG66" i="1"/>
  <c r="AJ66" i="1"/>
  <c r="AS66" i="1"/>
  <c r="AQ65" i="1"/>
  <c r="L67" i="1"/>
  <c r="P67" i="1"/>
  <c r="R67" i="1"/>
  <c r="T67" i="1"/>
  <c r="U67" i="1"/>
  <c r="BG67" i="1"/>
  <c r="W67" i="1"/>
  <c r="Z67" i="1"/>
  <c r="AB67" i="1"/>
  <c r="AD67" i="1"/>
  <c r="AG67" i="1"/>
  <c r="AJ67" i="1"/>
  <c r="B68" i="1"/>
  <c r="G68" i="1"/>
  <c r="G65" i="1" s="1"/>
  <c r="K68" i="1"/>
  <c r="M68" i="1"/>
  <c r="P68" i="1"/>
  <c r="R68" i="1"/>
  <c r="T68" i="1"/>
  <c r="U68" i="1"/>
  <c r="W68" i="1"/>
  <c r="Z68" i="1"/>
  <c r="AB68" i="1"/>
  <c r="AD68" i="1"/>
  <c r="AG68" i="1"/>
  <c r="AJ68" i="1"/>
  <c r="G69" i="1"/>
  <c r="K69" i="1"/>
  <c r="M69" i="1"/>
  <c r="P69" i="1"/>
  <c r="R69" i="1"/>
  <c r="T69" i="1"/>
  <c r="BF69" i="1" s="1"/>
  <c r="U69" i="1"/>
  <c r="BG69" i="1"/>
  <c r="W69" i="1"/>
  <c r="Z69" i="1"/>
  <c r="BH69" i="1" s="1"/>
  <c r="AB69" i="1"/>
  <c r="AD69" i="1"/>
  <c r="AG69" i="1"/>
  <c r="L70" i="1"/>
  <c r="P70" i="1"/>
  <c r="R70" i="1"/>
  <c r="U70" i="1"/>
  <c r="BG70" i="1"/>
  <c r="W70" i="1"/>
  <c r="Z70" i="1"/>
  <c r="AB70" i="1"/>
  <c r="AG70" i="1"/>
  <c r="B71" i="1"/>
  <c r="L71" i="1"/>
  <c r="AG71" i="1"/>
  <c r="BF71" i="1"/>
  <c r="BG71" i="1"/>
  <c r="BH71" i="1"/>
  <c r="L72" i="1"/>
  <c r="AG72" i="1"/>
  <c r="BF72" i="1"/>
  <c r="BG72" i="1"/>
  <c r="BH72" i="1"/>
  <c r="K74" i="1"/>
  <c r="K108" i="1" s="1"/>
  <c r="K142" i="1" s="1"/>
  <c r="K176" i="1" s="1"/>
  <c r="K377" i="1" s="1"/>
  <c r="L74" i="1"/>
  <c r="L108" i="1" s="1"/>
  <c r="L142" i="1"/>
  <c r="L176" i="1" s="1"/>
  <c r="L210" i="1" s="1"/>
  <c r="L244" i="1" s="1"/>
  <c r="L278" i="1" s="1"/>
  <c r="L312" i="1" s="1"/>
  <c r="L346" i="1" s="1"/>
  <c r="M74" i="1"/>
  <c r="N74" i="1"/>
  <c r="N108" i="1" s="1"/>
  <c r="N142" i="1" s="1"/>
  <c r="N176" i="1" s="1"/>
  <c r="N210" i="1" s="1"/>
  <c r="N244" i="1" s="1"/>
  <c r="N278" i="1"/>
  <c r="N312" i="1" s="1"/>
  <c r="N346" i="1" s="1"/>
  <c r="Q74" i="1"/>
  <c r="Q108" i="1"/>
  <c r="Q142" i="1" s="1"/>
  <c r="Q176" i="1" s="1"/>
  <c r="Q210" i="1" s="1"/>
  <c r="Q244" i="1"/>
  <c r="Q278" i="1" s="1"/>
  <c r="Q312" i="1" s="1"/>
  <c r="Q346" i="1" s="1"/>
  <c r="R74" i="1"/>
  <c r="R108" i="1" s="1"/>
  <c r="R142" i="1" s="1"/>
  <c r="R176" i="1" s="1"/>
  <c r="R210" i="1" s="1"/>
  <c r="R244" i="1" s="1"/>
  <c r="R278" i="1" s="1"/>
  <c r="R312" i="1" s="1"/>
  <c r="R346" i="1" s="1"/>
  <c r="S74" i="1"/>
  <c r="T74" i="1"/>
  <c r="T108" i="1"/>
  <c r="T142" i="1"/>
  <c r="T176" i="1" s="1"/>
  <c r="T210" i="1" s="1"/>
  <c r="T244" i="1" s="1"/>
  <c r="T278" i="1"/>
  <c r="T312" i="1" s="1"/>
  <c r="T346" i="1" s="1"/>
  <c r="AA74" i="1"/>
  <c r="AA108" i="1"/>
  <c r="AA142" i="1" s="1"/>
  <c r="AA176" i="1" s="1"/>
  <c r="AA210" i="1" s="1"/>
  <c r="AA244" i="1"/>
  <c r="AA278" i="1" s="1"/>
  <c r="AA312" i="1" s="1"/>
  <c r="AA346" i="1" s="1"/>
  <c r="AB74" i="1"/>
  <c r="AB108" i="1" s="1"/>
  <c r="AB142" i="1" s="1"/>
  <c r="AB176" i="1" s="1"/>
  <c r="AB210" i="1"/>
  <c r="AB244" i="1" s="1"/>
  <c r="AB278" i="1" s="1"/>
  <c r="AB312" i="1" s="1"/>
  <c r="AB346" i="1" s="1"/>
  <c r="AC74" i="1"/>
  <c r="AC108" i="1" s="1"/>
  <c r="AC142" i="1" s="1"/>
  <c r="AC176" i="1"/>
  <c r="AC210" i="1" s="1"/>
  <c r="AC244" i="1" s="1"/>
  <c r="AC278" i="1" s="1"/>
  <c r="AC312" i="1"/>
  <c r="AC346" i="1" s="1"/>
  <c r="AD74" i="1"/>
  <c r="AD108" i="1"/>
  <c r="AD142" i="1"/>
  <c r="AD176" i="1" s="1"/>
  <c r="AD210" i="1" s="1"/>
  <c r="AD244" i="1" s="1"/>
  <c r="AD278" i="1"/>
  <c r="AD312" i="1" s="1"/>
  <c r="AD346" i="1" s="1"/>
  <c r="AF74" i="1"/>
  <c r="AF108" i="1"/>
  <c r="AF142" i="1" s="1"/>
  <c r="AF176" i="1" s="1"/>
  <c r="AF210" i="1" s="1"/>
  <c r="AF244" i="1"/>
  <c r="AF278" i="1" s="1"/>
  <c r="AF312" i="1" s="1"/>
  <c r="AF346" i="1" s="1"/>
  <c r="AG74" i="1"/>
  <c r="AG108" i="1" s="1"/>
  <c r="AG142" i="1" s="1"/>
  <c r="AG176" i="1" s="1"/>
  <c r="AG210" i="1" s="1"/>
  <c r="AG244" i="1" s="1"/>
  <c r="AG278" i="1" s="1"/>
  <c r="AG312" i="1" s="1"/>
  <c r="AG346" i="1" s="1"/>
  <c r="AI74" i="1"/>
  <c r="AI108" i="1" s="1"/>
  <c r="AI142" i="1" s="1"/>
  <c r="AI176" i="1"/>
  <c r="AI210" i="1" s="1"/>
  <c r="AI244" i="1" s="1"/>
  <c r="AI278" i="1" s="1"/>
  <c r="AI312" i="1" s="1"/>
  <c r="AI346" i="1" s="1"/>
  <c r="AJ74" i="1"/>
  <c r="AJ108" i="1"/>
  <c r="AJ142" i="1"/>
  <c r="AJ176" i="1" s="1"/>
  <c r="AJ210" i="1" s="1"/>
  <c r="AJ244" i="1" s="1"/>
  <c r="AJ278" i="1" s="1"/>
  <c r="AJ312" i="1" s="1"/>
  <c r="AJ346" i="1" s="1"/>
  <c r="AL74" i="1"/>
  <c r="AL108" i="1"/>
  <c r="AL142" i="1" s="1"/>
  <c r="AL176" i="1" s="1"/>
  <c r="AL210" i="1" s="1"/>
  <c r="AL244" i="1"/>
  <c r="AL278" i="1" s="1"/>
  <c r="AL312" i="1" s="1"/>
  <c r="AL346" i="1" s="1"/>
  <c r="AM74" i="1"/>
  <c r="AM108" i="1" s="1"/>
  <c r="AM142" i="1" s="1"/>
  <c r="AM176" i="1" s="1"/>
  <c r="AM210" i="1"/>
  <c r="AM244" i="1" s="1"/>
  <c r="AM278" i="1" s="1"/>
  <c r="AM312" i="1" s="1"/>
  <c r="AM346" i="1"/>
  <c r="AO74" i="1"/>
  <c r="AO108" i="1" s="1"/>
  <c r="AO142" i="1" s="1"/>
  <c r="AO176" i="1" s="1"/>
  <c r="AO210" i="1" s="1"/>
  <c r="AO244" i="1" s="1"/>
  <c r="AO278" i="1" s="1"/>
  <c r="AO312" i="1" s="1"/>
  <c r="AO346" i="1" s="1"/>
  <c r="AP74" i="1"/>
  <c r="AP108" i="1"/>
  <c r="AP142" i="1"/>
  <c r="AP176" i="1" s="1"/>
  <c r="AP210" i="1" s="1"/>
  <c r="AP244" i="1" s="1"/>
  <c r="AP278" i="1"/>
  <c r="AP312" i="1" s="1"/>
  <c r="AP346" i="1" s="1"/>
  <c r="AR74" i="1"/>
  <c r="AR108" i="1"/>
  <c r="AR142" i="1" s="1"/>
  <c r="AR176" i="1" s="1"/>
  <c r="AR210" i="1" s="1"/>
  <c r="AR244" i="1" s="1"/>
  <c r="AR278" i="1" s="1"/>
  <c r="AR312" i="1" s="1"/>
  <c r="AR346" i="1" s="1"/>
  <c r="AS74" i="1"/>
  <c r="AS108" i="1" s="1"/>
  <c r="AS142" i="1" s="1"/>
  <c r="AS176" i="1" s="1"/>
  <c r="AS210" i="1"/>
  <c r="AS244" i="1" s="1"/>
  <c r="AS278" i="1" s="1"/>
  <c r="AS312" i="1" s="1"/>
  <c r="AS346" i="1"/>
  <c r="B75" i="1"/>
  <c r="F75" i="1"/>
  <c r="P75" i="1"/>
  <c r="Z75" i="1"/>
  <c r="AK75" i="1"/>
  <c r="AN75" i="1"/>
  <c r="AV75" i="1"/>
  <c r="A76" i="1"/>
  <c r="AZ75" i="1" s="1"/>
  <c r="B76" i="1"/>
  <c r="D76" i="1"/>
  <c r="L76" i="1"/>
  <c r="AG76" i="1"/>
  <c r="AJ76" i="1"/>
  <c r="AS76" i="1"/>
  <c r="AQ75" i="1"/>
  <c r="L77" i="1"/>
  <c r="P77" i="1"/>
  <c r="R77" i="1"/>
  <c r="T77" i="1"/>
  <c r="U77" i="1"/>
  <c r="W77" i="1"/>
  <c r="Z77" i="1"/>
  <c r="AB77" i="1"/>
  <c r="AD77" i="1"/>
  <c r="AG77" i="1"/>
  <c r="AJ77" i="1"/>
  <c r="B78" i="1"/>
  <c r="G78" i="1"/>
  <c r="K78" i="1"/>
  <c r="M78" i="1"/>
  <c r="P78" i="1"/>
  <c r="R78" i="1"/>
  <c r="T78" i="1"/>
  <c r="U78" i="1"/>
  <c r="W78" i="1"/>
  <c r="Z78" i="1"/>
  <c r="AB78" i="1"/>
  <c r="AD78" i="1"/>
  <c r="AG78" i="1"/>
  <c r="AJ78" i="1"/>
  <c r="G79" i="1"/>
  <c r="K79" i="1"/>
  <c r="M79" i="1"/>
  <c r="P79" i="1"/>
  <c r="R79" i="1"/>
  <c r="T79" i="1"/>
  <c r="U79" i="1"/>
  <c r="W79" i="1"/>
  <c r="BG79" i="1" s="1"/>
  <c r="Z79" i="1"/>
  <c r="AB79" i="1"/>
  <c r="AD79" i="1"/>
  <c r="AG79" i="1"/>
  <c r="L80" i="1"/>
  <c r="P80" i="1"/>
  <c r="R80" i="1"/>
  <c r="BF80" i="1" s="1"/>
  <c r="U80" i="1"/>
  <c r="W80" i="1"/>
  <c r="Z80" i="1"/>
  <c r="AB80" i="1"/>
  <c r="AG80" i="1"/>
  <c r="B81" i="1"/>
  <c r="L81" i="1"/>
  <c r="AG81" i="1"/>
  <c r="BF81" i="1"/>
  <c r="BG81" i="1"/>
  <c r="BH81" i="1"/>
  <c r="L82" i="1"/>
  <c r="AG82" i="1"/>
  <c r="BF82" i="1"/>
  <c r="BG82" i="1"/>
  <c r="BH82" i="1"/>
  <c r="B83" i="1"/>
  <c r="F83" i="1"/>
  <c r="U83" i="1"/>
  <c r="AK83" i="1"/>
  <c r="AN83" i="1"/>
  <c r="AV83" i="1"/>
  <c r="A84" i="1"/>
  <c r="AZ83" i="1"/>
  <c r="B84" i="1"/>
  <c r="D84" i="1"/>
  <c r="L84" i="1"/>
  <c r="K83" i="1"/>
  <c r="AG84" i="1"/>
  <c r="AJ84" i="1"/>
  <c r="AS84" i="1"/>
  <c r="AQ83" i="1"/>
  <c r="L85" i="1"/>
  <c r="P85" i="1"/>
  <c r="R85" i="1"/>
  <c r="BF85" i="1"/>
  <c r="T85" i="1"/>
  <c r="U85" i="1"/>
  <c r="W85" i="1"/>
  <c r="BG85" i="1" s="1"/>
  <c r="Z85" i="1"/>
  <c r="AB85" i="1"/>
  <c r="AD85" i="1"/>
  <c r="BH85" i="1" s="1"/>
  <c r="AG85" i="1"/>
  <c r="AJ85" i="1"/>
  <c r="B86" i="1"/>
  <c r="G86" i="1"/>
  <c r="G83" i="1" s="1"/>
  <c r="K86" i="1"/>
  <c r="M86" i="1"/>
  <c r="P86" i="1"/>
  <c r="R86" i="1"/>
  <c r="T86" i="1"/>
  <c r="U86" i="1"/>
  <c r="W86" i="1"/>
  <c r="Z86" i="1"/>
  <c r="AB86" i="1"/>
  <c r="AD86" i="1"/>
  <c r="AG86" i="1"/>
  <c r="AJ86" i="1"/>
  <c r="G87" i="1"/>
  <c r="K87" i="1"/>
  <c r="M87" i="1"/>
  <c r="P87" i="1"/>
  <c r="R87" i="1"/>
  <c r="T87" i="1"/>
  <c r="U87" i="1"/>
  <c r="W87" i="1"/>
  <c r="Z87" i="1"/>
  <c r="AB87" i="1"/>
  <c r="BH87" i="1" s="1"/>
  <c r="AD87" i="1"/>
  <c r="AG87" i="1"/>
  <c r="L88" i="1"/>
  <c r="P88" i="1"/>
  <c r="BF88" i="1" s="1"/>
  <c r="R88" i="1"/>
  <c r="U88" i="1"/>
  <c r="W88" i="1"/>
  <c r="BG88" i="1" s="1"/>
  <c r="Z88" i="1"/>
  <c r="BH88" i="1" s="1"/>
  <c r="AB88" i="1"/>
  <c r="AG88" i="1"/>
  <c r="B89" i="1"/>
  <c r="L89" i="1"/>
  <c r="AG89" i="1"/>
  <c r="BF89" i="1"/>
  <c r="BG89" i="1"/>
  <c r="BH89" i="1"/>
  <c r="L90" i="1"/>
  <c r="AG90" i="1"/>
  <c r="BF90" i="1"/>
  <c r="BG90" i="1"/>
  <c r="BH90" i="1"/>
  <c r="B91" i="1"/>
  <c r="F91" i="1"/>
  <c r="Z91" i="1"/>
  <c r="AK91" i="1"/>
  <c r="AN91" i="1"/>
  <c r="AV91" i="1"/>
  <c r="A92" i="1"/>
  <c r="AZ91" i="1"/>
  <c r="B92" i="1"/>
  <c r="D92" i="1"/>
  <c r="L92" i="1"/>
  <c r="AG92" i="1"/>
  <c r="AJ92" i="1"/>
  <c r="AS92" i="1"/>
  <c r="AQ91" i="1"/>
  <c r="L93" i="1"/>
  <c r="P93" i="1"/>
  <c r="R93" i="1"/>
  <c r="BF93" i="1" s="1"/>
  <c r="T93" i="1"/>
  <c r="U93" i="1"/>
  <c r="W93" i="1"/>
  <c r="BG93" i="1" s="1"/>
  <c r="Z93" i="1"/>
  <c r="AB93" i="1"/>
  <c r="AD93" i="1"/>
  <c r="BH93" i="1" s="1"/>
  <c r="AG93" i="1"/>
  <c r="AJ93" i="1"/>
  <c r="B94" i="1"/>
  <c r="G94" i="1"/>
  <c r="G91" i="1" s="1"/>
  <c r="K94" i="1"/>
  <c r="M94" i="1"/>
  <c r="P94" i="1"/>
  <c r="R94" i="1"/>
  <c r="T94" i="1"/>
  <c r="U94" i="1"/>
  <c r="W94" i="1"/>
  <c r="Z94" i="1"/>
  <c r="AB94" i="1"/>
  <c r="AD94" i="1"/>
  <c r="AG94" i="1"/>
  <c r="AJ94" i="1"/>
  <c r="G95" i="1"/>
  <c r="K95" i="1"/>
  <c r="M95" i="1"/>
  <c r="P95" i="1"/>
  <c r="R95" i="1"/>
  <c r="T95" i="1"/>
  <c r="BF95" i="1" s="1"/>
  <c r="U95" i="1"/>
  <c r="W95" i="1"/>
  <c r="BG95" i="1"/>
  <c r="Z95" i="1"/>
  <c r="AB95" i="1"/>
  <c r="AD95" i="1"/>
  <c r="AG95" i="1"/>
  <c r="L96" i="1"/>
  <c r="P96" i="1"/>
  <c r="R96" i="1"/>
  <c r="BF96" i="1"/>
  <c r="U96" i="1"/>
  <c r="W96" i="1"/>
  <c r="Z96" i="1"/>
  <c r="AB96" i="1"/>
  <c r="BH96" i="1" s="1"/>
  <c r="AG96" i="1"/>
  <c r="B97" i="1"/>
  <c r="L97" i="1"/>
  <c r="AG97" i="1"/>
  <c r="BF97" i="1"/>
  <c r="BG97" i="1"/>
  <c r="BH97" i="1"/>
  <c r="L98" i="1"/>
  <c r="AG98" i="1"/>
  <c r="BF98" i="1"/>
  <c r="BG98" i="1"/>
  <c r="BH98" i="1"/>
  <c r="B99" i="1"/>
  <c r="F99" i="1"/>
  <c r="P99" i="1"/>
  <c r="U99" i="1"/>
  <c r="Z99" i="1"/>
  <c r="AK99" i="1"/>
  <c r="AN99" i="1"/>
  <c r="AV99" i="1"/>
  <c r="A100" i="1"/>
  <c r="AZ99" i="1"/>
  <c r="B100" i="1"/>
  <c r="B107" i="1" s="1"/>
  <c r="D100" i="1"/>
  <c r="D107" i="1" s="1"/>
  <c r="L100" i="1"/>
  <c r="AG100" i="1"/>
  <c r="AE99" i="1" s="1"/>
  <c r="AW99" i="1" s="1"/>
  <c r="AX99" i="1" s="1"/>
  <c r="AJ100" i="1"/>
  <c r="AS100" i="1"/>
  <c r="AQ99" i="1"/>
  <c r="L101" i="1"/>
  <c r="K99" i="1" s="1"/>
  <c r="P101" i="1"/>
  <c r="R101" i="1"/>
  <c r="T101" i="1"/>
  <c r="U101" i="1"/>
  <c r="BG101" i="1" s="1"/>
  <c r="W101" i="1"/>
  <c r="Z101" i="1"/>
  <c r="BH101" i="1" s="1"/>
  <c r="AB101" i="1"/>
  <c r="AD101" i="1"/>
  <c r="AG101" i="1"/>
  <c r="AJ101" i="1"/>
  <c r="B102" i="1"/>
  <c r="G102" i="1"/>
  <c r="G99" i="1" s="1"/>
  <c r="H99" i="1" s="1"/>
  <c r="K102" i="1"/>
  <c r="M102" i="1"/>
  <c r="P102" i="1"/>
  <c r="R102" i="1"/>
  <c r="T102" i="1"/>
  <c r="U102" i="1"/>
  <c r="W102" i="1"/>
  <c r="Z102" i="1"/>
  <c r="AB102" i="1"/>
  <c r="AD102" i="1"/>
  <c r="AG102" i="1"/>
  <c r="AJ102" i="1"/>
  <c r="G103" i="1"/>
  <c r="K103" i="1"/>
  <c r="M103" i="1"/>
  <c r="P103" i="1"/>
  <c r="R103" i="1"/>
  <c r="BF103" i="1"/>
  <c r="T103" i="1"/>
  <c r="U103" i="1"/>
  <c r="W103" i="1"/>
  <c r="BG103" i="1" s="1"/>
  <c r="Z103" i="1"/>
  <c r="AB103" i="1"/>
  <c r="AD103" i="1"/>
  <c r="AG103" i="1"/>
  <c r="L104" i="1"/>
  <c r="P104" i="1"/>
  <c r="R104" i="1"/>
  <c r="U104" i="1"/>
  <c r="BG104" i="1" s="1"/>
  <c r="W104" i="1"/>
  <c r="Z104" i="1"/>
  <c r="BH104" i="1" s="1"/>
  <c r="AB104" i="1"/>
  <c r="AG104" i="1"/>
  <c r="B105" i="1"/>
  <c r="L105" i="1"/>
  <c r="AG105" i="1"/>
  <c r="BF105" i="1"/>
  <c r="BG105" i="1"/>
  <c r="BH105" i="1"/>
  <c r="L106" i="1"/>
  <c r="AG106" i="1"/>
  <c r="BF106" i="1"/>
  <c r="BG106" i="1"/>
  <c r="BH106" i="1"/>
  <c r="M108" i="1"/>
  <c r="M142" i="1" s="1"/>
  <c r="M176" i="1" s="1"/>
  <c r="M210" i="1" s="1"/>
  <c r="M244" i="1"/>
  <c r="M278" i="1" s="1"/>
  <c r="M312" i="1" s="1"/>
  <c r="M346" i="1" s="1"/>
  <c r="S108" i="1"/>
  <c r="S142" i="1" s="1"/>
  <c r="S176" i="1" s="1"/>
  <c r="S210" i="1" s="1"/>
  <c r="S244" i="1"/>
  <c r="S278" i="1" s="1"/>
  <c r="S312" i="1" s="1"/>
  <c r="S346" i="1" s="1"/>
  <c r="B109" i="1"/>
  <c r="F109" i="1"/>
  <c r="AK109" i="1"/>
  <c r="AN109" i="1"/>
  <c r="AV109" i="1"/>
  <c r="A110" i="1"/>
  <c r="AZ109" i="1" s="1"/>
  <c r="B110" i="1"/>
  <c r="D110" i="1"/>
  <c r="L110" i="1"/>
  <c r="AG110" i="1"/>
  <c r="AJ110" i="1"/>
  <c r="AH109" i="1"/>
  <c r="AS110" i="1"/>
  <c r="AQ109" i="1" s="1"/>
  <c r="L111" i="1"/>
  <c r="P111" i="1"/>
  <c r="R111" i="1"/>
  <c r="T111" i="1"/>
  <c r="U111" i="1"/>
  <c r="W111" i="1"/>
  <c r="Z111" i="1"/>
  <c r="AB111" i="1"/>
  <c r="AD111" i="1"/>
  <c r="AG111" i="1"/>
  <c r="AE109" i="1" s="1"/>
  <c r="AJ111" i="1"/>
  <c r="B112" i="1"/>
  <c r="G112" i="1"/>
  <c r="G109" i="1" s="1"/>
  <c r="K112" i="1"/>
  <c r="M112" i="1"/>
  <c r="P112" i="1"/>
  <c r="R112" i="1"/>
  <c r="T112" i="1"/>
  <c r="U112" i="1"/>
  <c r="W112" i="1"/>
  <c r="Z112" i="1"/>
  <c r="AB112" i="1"/>
  <c r="AD112" i="1"/>
  <c r="AG112" i="1"/>
  <c r="AJ112" i="1"/>
  <c r="G113" i="1"/>
  <c r="K113" i="1"/>
  <c r="M113" i="1"/>
  <c r="P113" i="1"/>
  <c r="R113" i="1"/>
  <c r="T113" i="1"/>
  <c r="U113" i="1"/>
  <c r="BG113" i="1" s="1"/>
  <c r="W113" i="1"/>
  <c r="Z113" i="1"/>
  <c r="AB113" i="1"/>
  <c r="AD113" i="1"/>
  <c r="AG113" i="1"/>
  <c r="L114" i="1"/>
  <c r="P114" i="1"/>
  <c r="BF114" i="1" s="1"/>
  <c r="R114" i="1"/>
  <c r="U114" i="1"/>
  <c r="BG114" i="1" s="1"/>
  <c r="W114" i="1"/>
  <c r="Z114" i="1"/>
  <c r="AB114" i="1"/>
  <c r="AG114" i="1"/>
  <c r="B115" i="1"/>
  <c r="L115" i="1"/>
  <c r="AG115" i="1"/>
  <c r="BF115" i="1"/>
  <c r="BG115" i="1"/>
  <c r="BH115" i="1"/>
  <c r="L116" i="1"/>
  <c r="AG116" i="1"/>
  <c r="BF116" i="1"/>
  <c r="BG116" i="1"/>
  <c r="BH116" i="1"/>
  <c r="B117" i="1"/>
  <c r="F117" i="1"/>
  <c r="P117" i="1"/>
  <c r="Z117" i="1"/>
  <c r="AK117" i="1"/>
  <c r="AN117" i="1"/>
  <c r="AV117" i="1"/>
  <c r="A118" i="1"/>
  <c r="AZ117" i="1" s="1"/>
  <c r="B118" i="1"/>
  <c r="D118" i="1"/>
  <c r="L118" i="1"/>
  <c r="AG118" i="1"/>
  <c r="AJ118" i="1"/>
  <c r="AS118" i="1"/>
  <c r="AQ117" i="1" s="1"/>
  <c r="L119" i="1"/>
  <c r="P119" i="1"/>
  <c r="BF119" i="1" s="1"/>
  <c r="R119" i="1"/>
  <c r="T119" i="1"/>
  <c r="U119" i="1"/>
  <c r="BG119" i="1" s="1"/>
  <c r="W119" i="1"/>
  <c r="Z119" i="1"/>
  <c r="AB119" i="1"/>
  <c r="AD119" i="1"/>
  <c r="AG119" i="1"/>
  <c r="AJ119" i="1"/>
  <c r="AH117" i="1" s="1"/>
  <c r="B120" i="1"/>
  <c r="G120" i="1"/>
  <c r="K120" i="1"/>
  <c r="M120" i="1"/>
  <c r="P120" i="1"/>
  <c r="R120" i="1"/>
  <c r="T120" i="1"/>
  <c r="U120" i="1"/>
  <c r="W120" i="1"/>
  <c r="Z120" i="1"/>
  <c r="AB120" i="1"/>
  <c r="AD120" i="1"/>
  <c r="AG120" i="1"/>
  <c r="AJ120" i="1"/>
  <c r="G121" i="1"/>
  <c r="K121" i="1"/>
  <c r="M121" i="1"/>
  <c r="P121" i="1"/>
  <c r="BF121" i="1" s="1"/>
  <c r="R121" i="1"/>
  <c r="T121" i="1"/>
  <c r="U121" i="1"/>
  <c r="BG121" i="1" s="1"/>
  <c r="W121" i="1"/>
  <c r="Z121" i="1"/>
  <c r="AB121" i="1"/>
  <c r="AD121" i="1"/>
  <c r="AG121" i="1"/>
  <c r="L122" i="1"/>
  <c r="P122" i="1"/>
  <c r="BF122" i="1" s="1"/>
  <c r="R122" i="1"/>
  <c r="U122" i="1"/>
  <c r="BG122" i="1"/>
  <c r="W122" i="1"/>
  <c r="Z122" i="1"/>
  <c r="AB122" i="1"/>
  <c r="BH122" i="1"/>
  <c r="AG122" i="1"/>
  <c r="B123" i="1"/>
  <c r="L123" i="1"/>
  <c r="AG123" i="1"/>
  <c r="BF123" i="1"/>
  <c r="BG123" i="1"/>
  <c r="BH123" i="1"/>
  <c r="L124" i="1"/>
  <c r="AG124" i="1"/>
  <c r="BF124" i="1"/>
  <c r="BG124" i="1"/>
  <c r="BH124" i="1"/>
  <c r="B125" i="1"/>
  <c r="F125" i="1"/>
  <c r="AK125" i="1"/>
  <c r="AN125" i="1"/>
  <c r="AV125" i="1"/>
  <c r="A126" i="1"/>
  <c r="AZ125" i="1"/>
  <c r="B126" i="1"/>
  <c r="D126" i="1"/>
  <c r="L126" i="1"/>
  <c r="AG126" i="1"/>
  <c r="AJ126" i="1"/>
  <c r="AS126" i="1"/>
  <c r="AQ125" i="1" s="1"/>
  <c r="L127" i="1"/>
  <c r="K125" i="1"/>
  <c r="P127" i="1"/>
  <c r="BF127" i="1" s="1"/>
  <c r="R127" i="1"/>
  <c r="T127" i="1"/>
  <c r="U127" i="1"/>
  <c r="W127" i="1"/>
  <c r="Z127" i="1"/>
  <c r="BH127" i="1" s="1"/>
  <c r="AB127" i="1"/>
  <c r="AD127" i="1"/>
  <c r="AG127" i="1"/>
  <c r="AJ127" i="1"/>
  <c r="B128" i="1"/>
  <c r="G128" i="1"/>
  <c r="G125" i="1"/>
  <c r="K128" i="1"/>
  <c r="M128" i="1"/>
  <c r="P128" i="1"/>
  <c r="R128" i="1"/>
  <c r="T128" i="1"/>
  <c r="U128" i="1"/>
  <c r="W128" i="1"/>
  <c r="Z128" i="1"/>
  <c r="AB128" i="1"/>
  <c r="AD128" i="1"/>
  <c r="AG128" i="1"/>
  <c r="AJ128" i="1"/>
  <c r="G129" i="1"/>
  <c r="K129" i="1"/>
  <c r="M129" i="1"/>
  <c r="P129" i="1"/>
  <c r="R129" i="1"/>
  <c r="T129" i="1"/>
  <c r="BF129" i="1" s="1"/>
  <c r="U129" i="1"/>
  <c r="BG129" i="1" s="1"/>
  <c r="W129" i="1"/>
  <c r="Z129" i="1"/>
  <c r="BH129" i="1" s="1"/>
  <c r="AB129" i="1"/>
  <c r="AD129" i="1"/>
  <c r="AG129" i="1"/>
  <c r="AE125" i="1" s="1"/>
  <c r="L130" i="1"/>
  <c r="P130" i="1"/>
  <c r="R130" i="1"/>
  <c r="BF130" i="1"/>
  <c r="U130" i="1"/>
  <c r="BG130" i="1" s="1"/>
  <c r="W130" i="1"/>
  <c r="Z130" i="1"/>
  <c r="BH130" i="1" s="1"/>
  <c r="AB130" i="1"/>
  <c r="AG130" i="1"/>
  <c r="B131" i="1"/>
  <c r="L131" i="1"/>
  <c r="AG131" i="1"/>
  <c r="BF131" i="1"/>
  <c r="BG131" i="1"/>
  <c r="BH131" i="1"/>
  <c r="L132" i="1"/>
  <c r="AG132" i="1"/>
  <c r="BF132" i="1"/>
  <c r="BG132" i="1"/>
  <c r="BH132" i="1"/>
  <c r="B133" i="1"/>
  <c r="F133" i="1"/>
  <c r="AK133" i="1"/>
  <c r="AK141" i="1"/>
  <c r="AV133" i="1"/>
  <c r="A134" i="1"/>
  <c r="AZ133" i="1" s="1"/>
  <c r="B134" i="1"/>
  <c r="D134" i="1"/>
  <c r="L134" i="1"/>
  <c r="K133" i="1" s="1"/>
  <c r="AG134" i="1"/>
  <c r="AJ134" i="1"/>
  <c r="AH133" i="1" s="1"/>
  <c r="AS134" i="1"/>
  <c r="AQ133" i="1" s="1"/>
  <c r="L135" i="1"/>
  <c r="P135" i="1"/>
  <c r="BF135" i="1" s="1"/>
  <c r="R135" i="1"/>
  <c r="T135" i="1"/>
  <c r="U135" i="1"/>
  <c r="BG135" i="1" s="1"/>
  <c r="W135" i="1"/>
  <c r="Z135" i="1"/>
  <c r="AB135" i="1"/>
  <c r="AD135" i="1"/>
  <c r="AG135" i="1"/>
  <c r="AJ135" i="1"/>
  <c r="B136" i="1"/>
  <c r="G136" i="1"/>
  <c r="G133" i="1" s="1"/>
  <c r="K136" i="1"/>
  <c r="M136" i="1"/>
  <c r="P136" i="1"/>
  <c r="R136" i="1"/>
  <c r="T136" i="1"/>
  <c r="U136" i="1"/>
  <c r="W136" i="1"/>
  <c r="Z136" i="1"/>
  <c r="AB136" i="1"/>
  <c r="AD136" i="1"/>
  <c r="AG136" i="1"/>
  <c r="AJ136" i="1"/>
  <c r="G137" i="1"/>
  <c r="K137" i="1"/>
  <c r="M137" i="1"/>
  <c r="P137" i="1"/>
  <c r="R137" i="1"/>
  <c r="BF137" i="1" s="1"/>
  <c r="T137" i="1"/>
  <c r="U137" i="1"/>
  <c r="W137" i="1"/>
  <c r="BG137" i="1" s="1"/>
  <c r="Z137" i="1"/>
  <c r="AB137" i="1"/>
  <c r="AD137" i="1"/>
  <c r="AG137" i="1"/>
  <c r="L138" i="1"/>
  <c r="P138" i="1"/>
  <c r="R138" i="1"/>
  <c r="U138" i="1"/>
  <c r="W138" i="1"/>
  <c r="BG138" i="1" s="1"/>
  <c r="Z138" i="1"/>
  <c r="AB138" i="1"/>
  <c r="BH138" i="1" s="1"/>
  <c r="AG138" i="1"/>
  <c r="B139" i="1"/>
  <c r="L139" i="1"/>
  <c r="AG139" i="1"/>
  <c r="BF139" i="1"/>
  <c r="BG139" i="1"/>
  <c r="BH139" i="1"/>
  <c r="L140" i="1"/>
  <c r="AG140" i="1"/>
  <c r="BF140" i="1"/>
  <c r="BG140" i="1"/>
  <c r="BH140" i="1"/>
  <c r="B143" i="1"/>
  <c r="F143" i="1"/>
  <c r="AK143" i="1"/>
  <c r="AN143" i="1"/>
  <c r="A144" i="1"/>
  <c r="AZ143" i="1"/>
  <c r="B144" i="1"/>
  <c r="D144" i="1"/>
  <c r="L144" i="1"/>
  <c r="AG144" i="1"/>
  <c r="AJ144" i="1"/>
  <c r="AS144" i="1"/>
  <c r="AQ143" i="1"/>
  <c r="AQ175" i="1" s="1"/>
  <c r="L145" i="1"/>
  <c r="P145" i="1"/>
  <c r="R145" i="1"/>
  <c r="T145" i="1"/>
  <c r="BF145" i="1" s="1"/>
  <c r="U145" i="1"/>
  <c r="BG145" i="1"/>
  <c r="W145" i="1"/>
  <c r="Z145" i="1"/>
  <c r="AB145" i="1"/>
  <c r="AD145" i="1"/>
  <c r="AG145" i="1"/>
  <c r="AJ145" i="1"/>
  <c r="AH143" i="1" s="1"/>
  <c r="B146" i="1"/>
  <c r="G146" i="1"/>
  <c r="K146" i="1"/>
  <c r="M146" i="1"/>
  <c r="P146" i="1"/>
  <c r="R146" i="1"/>
  <c r="T146" i="1"/>
  <c r="U146" i="1"/>
  <c r="W146" i="1"/>
  <c r="Z146" i="1"/>
  <c r="AB146" i="1"/>
  <c r="AD146" i="1"/>
  <c r="AG146" i="1"/>
  <c r="AJ146" i="1"/>
  <c r="G147" i="1"/>
  <c r="K147" i="1"/>
  <c r="M147" i="1"/>
  <c r="P147" i="1"/>
  <c r="R147" i="1"/>
  <c r="T147" i="1"/>
  <c r="U147" i="1"/>
  <c r="BG147" i="1"/>
  <c r="W147" i="1"/>
  <c r="Z147" i="1"/>
  <c r="BH147" i="1" s="1"/>
  <c r="AB147" i="1"/>
  <c r="AD147" i="1"/>
  <c r="AG147" i="1"/>
  <c r="L148" i="1"/>
  <c r="P148" i="1"/>
  <c r="R148" i="1"/>
  <c r="U148" i="1"/>
  <c r="W148" i="1"/>
  <c r="BG148" i="1" s="1"/>
  <c r="Z148" i="1"/>
  <c r="BH148" i="1" s="1"/>
  <c r="AB148" i="1"/>
  <c r="AG148" i="1"/>
  <c r="B149" i="1"/>
  <c r="L149" i="1"/>
  <c r="AG149" i="1"/>
  <c r="BF149" i="1"/>
  <c r="BG149" i="1"/>
  <c r="BH149" i="1"/>
  <c r="L150" i="1"/>
  <c r="AG150" i="1"/>
  <c r="BF150" i="1"/>
  <c r="BG150" i="1"/>
  <c r="BH150" i="1"/>
  <c r="B151" i="1"/>
  <c r="F151" i="1"/>
  <c r="P151" i="1"/>
  <c r="U151" i="1"/>
  <c r="AK151" i="1"/>
  <c r="AN151" i="1"/>
  <c r="AV151" i="1"/>
  <c r="A152" i="1"/>
  <c r="AZ151" i="1" s="1"/>
  <c r="B152" i="1"/>
  <c r="D152" i="1"/>
  <c r="L152" i="1"/>
  <c r="AG152" i="1"/>
  <c r="AE151" i="1" s="1"/>
  <c r="AJ152" i="1"/>
  <c r="AH151" i="1" s="1"/>
  <c r="AS152" i="1"/>
  <c r="AQ151" i="1"/>
  <c r="L153" i="1"/>
  <c r="P153" i="1"/>
  <c r="R153" i="1"/>
  <c r="BF153" i="1"/>
  <c r="T153" i="1"/>
  <c r="U153" i="1"/>
  <c r="W153" i="1"/>
  <c r="Z153" i="1"/>
  <c r="AB153" i="1"/>
  <c r="AD153" i="1"/>
  <c r="AG153" i="1"/>
  <c r="AJ153" i="1"/>
  <c r="B154" i="1"/>
  <c r="G154" i="1"/>
  <c r="K154" i="1"/>
  <c r="M154" i="1"/>
  <c r="P154" i="1"/>
  <c r="R154" i="1"/>
  <c r="T154" i="1"/>
  <c r="U154" i="1"/>
  <c r="W154" i="1"/>
  <c r="Z154" i="1"/>
  <c r="AB154" i="1"/>
  <c r="AD154" i="1"/>
  <c r="AG154" i="1"/>
  <c r="AJ154" i="1"/>
  <c r="G155" i="1"/>
  <c r="K155" i="1"/>
  <c r="M155" i="1"/>
  <c r="P155" i="1"/>
  <c r="R155" i="1"/>
  <c r="T155" i="1"/>
  <c r="BF155" i="1"/>
  <c r="U155" i="1"/>
  <c r="W155" i="1"/>
  <c r="BG155" i="1" s="1"/>
  <c r="Z155" i="1"/>
  <c r="AB155" i="1"/>
  <c r="AD155" i="1"/>
  <c r="AG155" i="1"/>
  <c r="L156" i="1"/>
  <c r="P156" i="1"/>
  <c r="R156" i="1"/>
  <c r="U156" i="1"/>
  <c r="BG156" i="1"/>
  <c r="W156" i="1"/>
  <c r="Z156" i="1"/>
  <c r="AB156" i="1"/>
  <c r="AG156" i="1"/>
  <c r="B157" i="1"/>
  <c r="L157" i="1"/>
  <c r="AG157" i="1"/>
  <c r="BF157" i="1"/>
  <c r="BG157" i="1"/>
  <c r="BH157" i="1"/>
  <c r="L158" i="1"/>
  <c r="AG158" i="1"/>
  <c r="BF158" i="1"/>
  <c r="BG158" i="1"/>
  <c r="BH158" i="1"/>
  <c r="B159" i="1"/>
  <c r="F159" i="1"/>
  <c r="P159" i="1"/>
  <c r="U159" i="1"/>
  <c r="AK159" i="1"/>
  <c r="AN159" i="1"/>
  <c r="AV159" i="1"/>
  <c r="A160" i="1"/>
  <c r="AZ159" i="1" s="1"/>
  <c r="B160" i="1"/>
  <c r="D160" i="1"/>
  <c r="L160" i="1"/>
  <c r="AG160" i="1"/>
  <c r="AJ160" i="1"/>
  <c r="AS160" i="1"/>
  <c r="AQ159" i="1"/>
  <c r="L161" i="1"/>
  <c r="P161" i="1"/>
  <c r="R161" i="1"/>
  <c r="T161" i="1"/>
  <c r="U161" i="1"/>
  <c r="W161" i="1"/>
  <c r="Z161" i="1"/>
  <c r="AB161" i="1"/>
  <c r="AD161" i="1"/>
  <c r="AG161" i="1"/>
  <c r="AJ161" i="1"/>
  <c r="B162" i="1"/>
  <c r="G162" i="1"/>
  <c r="K162" i="1"/>
  <c r="M162" i="1"/>
  <c r="P162" i="1"/>
  <c r="R162" i="1"/>
  <c r="T162" i="1"/>
  <c r="U162" i="1"/>
  <c r="W162" i="1"/>
  <c r="Z162" i="1"/>
  <c r="AB162" i="1"/>
  <c r="AD162" i="1"/>
  <c r="AG162" i="1"/>
  <c r="AJ162" i="1"/>
  <c r="AH159" i="1"/>
  <c r="G163" i="1"/>
  <c r="G159" i="1"/>
  <c r="K163" i="1"/>
  <c r="M163" i="1"/>
  <c r="P163" i="1"/>
  <c r="R163" i="1"/>
  <c r="T163" i="1"/>
  <c r="BF163" i="1" s="1"/>
  <c r="U163" i="1"/>
  <c r="W163" i="1"/>
  <c r="BG163" i="1" s="1"/>
  <c r="Z163" i="1"/>
  <c r="AB163" i="1"/>
  <c r="AD163" i="1"/>
  <c r="AG163" i="1"/>
  <c r="L164" i="1"/>
  <c r="K159" i="1" s="1"/>
  <c r="P164" i="1"/>
  <c r="R164" i="1"/>
  <c r="BF164" i="1" s="1"/>
  <c r="U164" i="1"/>
  <c r="W164" i="1"/>
  <c r="Z164" i="1"/>
  <c r="AB164" i="1"/>
  <c r="BH164" i="1"/>
  <c r="AG164" i="1"/>
  <c r="B165" i="1"/>
  <c r="L165" i="1"/>
  <c r="AG165" i="1"/>
  <c r="AE159" i="1" s="1"/>
  <c r="AW159" i="1" s="1"/>
  <c r="BF165" i="1"/>
  <c r="BG165" i="1"/>
  <c r="BH165" i="1"/>
  <c r="L166" i="1"/>
  <c r="AG166" i="1"/>
  <c r="BF166" i="1"/>
  <c r="BG166" i="1"/>
  <c r="BH166" i="1"/>
  <c r="B167" i="1"/>
  <c r="F167" i="1"/>
  <c r="U167" i="1"/>
  <c r="AK167" i="1"/>
  <c r="AN167" i="1"/>
  <c r="AV167" i="1"/>
  <c r="A168" i="1"/>
  <c r="AZ167" i="1" s="1"/>
  <c r="B168" i="1"/>
  <c r="D168" i="1"/>
  <c r="D175" i="1" s="1"/>
  <c r="L168" i="1"/>
  <c r="AG168" i="1"/>
  <c r="AJ168" i="1"/>
  <c r="AS168" i="1"/>
  <c r="AQ167" i="1" s="1"/>
  <c r="L169" i="1"/>
  <c r="P169" i="1"/>
  <c r="BF169" i="1" s="1"/>
  <c r="R169" i="1"/>
  <c r="T169" i="1"/>
  <c r="U169" i="1"/>
  <c r="BG169" i="1" s="1"/>
  <c r="W169" i="1"/>
  <c r="Z169" i="1"/>
  <c r="BH169" i="1"/>
  <c r="AB169" i="1"/>
  <c r="AD169" i="1"/>
  <c r="AG169" i="1"/>
  <c r="AJ169" i="1"/>
  <c r="B170" i="1"/>
  <c r="G170" i="1"/>
  <c r="G167" i="1"/>
  <c r="H167" i="1"/>
  <c r="K170" i="1"/>
  <c r="M170" i="1"/>
  <c r="P170" i="1"/>
  <c r="R170" i="1"/>
  <c r="T170" i="1"/>
  <c r="U170" i="1"/>
  <c r="W170" i="1"/>
  <c r="Z170" i="1"/>
  <c r="AB170" i="1"/>
  <c r="AD170" i="1"/>
  <c r="AG170" i="1"/>
  <c r="AJ170" i="1"/>
  <c r="G171" i="1"/>
  <c r="K171" i="1"/>
  <c r="M171" i="1"/>
  <c r="P171" i="1"/>
  <c r="BF171" i="1" s="1"/>
  <c r="R171" i="1"/>
  <c r="T171" i="1"/>
  <c r="U171" i="1"/>
  <c r="W171" i="1"/>
  <c r="Z171" i="1"/>
  <c r="AB171" i="1"/>
  <c r="BH171" i="1" s="1"/>
  <c r="AD171" i="1"/>
  <c r="AG171" i="1"/>
  <c r="L172" i="1"/>
  <c r="P172" i="1"/>
  <c r="BF172" i="1" s="1"/>
  <c r="R172" i="1"/>
  <c r="U172" i="1"/>
  <c r="W172" i="1"/>
  <c r="Z172" i="1"/>
  <c r="AB172" i="1"/>
  <c r="AG172" i="1"/>
  <c r="B173" i="1"/>
  <c r="L173" i="1"/>
  <c r="AG173" i="1"/>
  <c r="BF173" i="1"/>
  <c r="BG173" i="1"/>
  <c r="BH173" i="1"/>
  <c r="L174" i="1"/>
  <c r="AG174" i="1"/>
  <c r="AE167" i="1" s="1"/>
  <c r="BF174" i="1"/>
  <c r="BG174" i="1"/>
  <c r="BH174" i="1"/>
  <c r="B177" i="1"/>
  <c r="F177" i="1"/>
  <c r="AK177" i="1"/>
  <c r="A178" i="1"/>
  <c r="AZ177" i="1"/>
  <c r="B178" i="1"/>
  <c r="D178" i="1"/>
  <c r="L178" i="1"/>
  <c r="AG178" i="1"/>
  <c r="AJ178" i="1"/>
  <c r="AH177" i="1" s="1"/>
  <c r="AS178" i="1"/>
  <c r="AQ177" i="1"/>
  <c r="L179" i="1"/>
  <c r="P179" i="1"/>
  <c r="R179" i="1"/>
  <c r="T179" i="1"/>
  <c r="U179" i="1"/>
  <c r="W179" i="1"/>
  <c r="Z179" i="1"/>
  <c r="AB179" i="1"/>
  <c r="AD179" i="1"/>
  <c r="BH179" i="1" s="1"/>
  <c r="AG179" i="1"/>
  <c r="AJ179" i="1"/>
  <c r="B180" i="1"/>
  <c r="G180" i="1"/>
  <c r="G177" i="1" s="1"/>
  <c r="K180" i="1"/>
  <c r="M180" i="1"/>
  <c r="P180" i="1"/>
  <c r="R180" i="1"/>
  <c r="T180" i="1"/>
  <c r="U180" i="1"/>
  <c r="W180" i="1"/>
  <c r="Z180" i="1"/>
  <c r="AB180" i="1"/>
  <c r="AD180" i="1"/>
  <c r="AG180" i="1"/>
  <c r="AJ180" i="1"/>
  <c r="G181" i="1"/>
  <c r="K181" i="1"/>
  <c r="M181" i="1"/>
  <c r="P181" i="1"/>
  <c r="R181" i="1"/>
  <c r="T181" i="1"/>
  <c r="U181" i="1"/>
  <c r="BG181" i="1" s="1"/>
  <c r="W181" i="1"/>
  <c r="Z181" i="1"/>
  <c r="BH181" i="1"/>
  <c r="AB181" i="1"/>
  <c r="AD181" i="1"/>
  <c r="AG181" i="1"/>
  <c r="L182" i="1"/>
  <c r="P182" i="1"/>
  <c r="R182" i="1"/>
  <c r="U182" i="1"/>
  <c r="W182" i="1"/>
  <c r="Z182" i="1"/>
  <c r="AB182" i="1"/>
  <c r="AG182" i="1"/>
  <c r="B183" i="1"/>
  <c r="L183" i="1"/>
  <c r="AG183" i="1"/>
  <c r="L184" i="1"/>
  <c r="AG184" i="1"/>
  <c r="B185" i="1"/>
  <c r="F185" i="1"/>
  <c r="F209" i="1" s="1"/>
  <c r="P185" i="1"/>
  <c r="Z185" i="1"/>
  <c r="AK185" i="1"/>
  <c r="AN185" i="1"/>
  <c r="AV185" i="1"/>
  <c r="A186" i="1"/>
  <c r="AZ185" i="1" s="1"/>
  <c r="B186" i="1"/>
  <c r="D186" i="1"/>
  <c r="L186" i="1"/>
  <c r="AG186" i="1"/>
  <c r="AJ186" i="1"/>
  <c r="AS186" i="1"/>
  <c r="AQ185" i="1"/>
  <c r="L187" i="1"/>
  <c r="P187" i="1"/>
  <c r="R187" i="1"/>
  <c r="T187" i="1"/>
  <c r="U187" i="1"/>
  <c r="BG187" i="1" s="1"/>
  <c r="W187" i="1"/>
  <c r="Z187" i="1"/>
  <c r="AB187" i="1"/>
  <c r="BH187" i="1" s="1"/>
  <c r="AD187" i="1"/>
  <c r="AG187" i="1"/>
  <c r="AJ187" i="1"/>
  <c r="B188" i="1"/>
  <c r="G188" i="1"/>
  <c r="G185" i="1"/>
  <c r="H185" i="1"/>
  <c r="K188" i="1"/>
  <c r="M188" i="1"/>
  <c r="P188" i="1"/>
  <c r="R188" i="1"/>
  <c r="T188" i="1"/>
  <c r="U188" i="1"/>
  <c r="W188" i="1"/>
  <c r="Z188" i="1"/>
  <c r="AB188" i="1"/>
  <c r="AD188" i="1"/>
  <c r="AG188" i="1"/>
  <c r="AE185" i="1" s="1"/>
  <c r="AJ188" i="1"/>
  <c r="G189" i="1"/>
  <c r="K189" i="1"/>
  <c r="M189" i="1"/>
  <c r="P189" i="1"/>
  <c r="BF189" i="1" s="1"/>
  <c r="R189" i="1"/>
  <c r="T189" i="1"/>
  <c r="U189" i="1"/>
  <c r="BG189" i="1" s="1"/>
  <c r="W189" i="1"/>
  <c r="Z189" i="1"/>
  <c r="AB189" i="1"/>
  <c r="AD189" i="1"/>
  <c r="AG189" i="1"/>
  <c r="L190" i="1"/>
  <c r="P190" i="1"/>
  <c r="R190" i="1"/>
  <c r="BF190" i="1" s="1"/>
  <c r="U190" i="1"/>
  <c r="BG190" i="1" s="1"/>
  <c r="W190" i="1"/>
  <c r="Z190" i="1"/>
  <c r="BH190" i="1"/>
  <c r="AB190" i="1"/>
  <c r="AG190" i="1"/>
  <c r="B191" i="1"/>
  <c r="L191" i="1"/>
  <c r="AG191" i="1"/>
  <c r="L192" i="1"/>
  <c r="AG192" i="1"/>
  <c r="B193" i="1"/>
  <c r="F193" i="1"/>
  <c r="P193" i="1"/>
  <c r="AK193" i="1"/>
  <c r="AN193" i="1"/>
  <c r="AV193" i="1"/>
  <c r="A194" i="1"/>
  <c r="AZ193" i="1"/>
  <c r="B194" i="1"/>
  <c r="D194" i="1"/>
  <c r="L194" i="1"/>
  <c r="AG194" i="1"/>
  <c r="AJ194" i="1"/>
  <c r="AS194" i="1"/>
  <c r="AQ193" i="1"/>
  <c r="L195" i="1"/>
  <c r="P195" i="1"/>
  <c r="R195" i="1"/>
  <c r="BF195" i="1"/>
  <c r="T195" i="1"/>
  <c r="U195" i="1"/>
  <c r="W195" i="1"/>
  <c r="Z195" i="1"/>
  <c r="AB195" i="1"/>
  <c r="AD195" i="1"/>
  <c r="AG195" i="1"/>
  <c r="AJ195" i="1"/>
  <c r="AH193" i="1" s="1"/>
  <c r="B196" i="1"/>
  <c r="G196" i="1"/>
  <c r="K196" i="1"/>
  <c r="M196" i="1"/>
  <c r="P196" i="1"/>
  <c r="R196" i="1"/>
  <c r="T196" i="1"/>
  <c r="U196" i="1"/>
  <c r="W196" i="1"/>
  <c r="Z196" i="1"/>
  <c r="AB196" i="1"/>
  <c r="AD196" i="1"/>
  <c r="AG196" i="1"/>
  <c r="AJ196" i="1"/>
  <c r="G197" i="1"/>
  <c r="K197" i="1"/>
  <c r="M197" i="1"/>
  <c r="P197" i="1"/>
  <c r="R197" i="1"/>
  <c r="T197" i="1"/>
  <c r="U197" i="1"/>
  <c r="BG197" i="1"/>
  <c r="W197" i="1"/>
  <c r="Z197" i="1"/>
  <c r="BH197" i="1" s="1"/>
  <c r="AB197" i="1"/>
  <c r="AD197" i="1"/>
  <c r="AG197" i="1"/>
  <c r="L198" i="1"/>
  <c r="K193" i="1" s="1"/>
  <c r="AX193" i="1" s="1"/>
  <c r="P198" i="1"/>
  <c r="BF198" i="1"/>
  <c r="R198" i="1"/>
  <c r="U198" i="1"/>
  <c r="BG198" i="1" s="1"/>
  <c r="W198" i="1"/>
  <c r="Z198" i="1"/>
  <c r="AB198" i="1"/>
  <c r="AG198" i="1"/>
  <c r="AE193" i="1"/>
  <c r="B199" i="1"/>
  <c r="L199" i="1"/>
  <c r="AG199" i="1"/>
  <c r="L200" i="1"/>
  <c r="AG200" i="1"/>
  <c r="B201" i="1"/>
  <c r="F201" i="1"/>
  <c r="Z201" i="1"/>
  <c r="AK201" i="1"/>
  <c r="AN201" i="1"/>
  <c r="AV201" i="1"/>
  <c r="A202" i="1"/>
  <c r="AZ201" i="1" s="1"/>
  <c r="B202" i="1"/>
  <c r="D202" i="1"/>
  <c r="L202" i="1"/>
  <c r="K201" i="1" s="1"/>
  <c r="AG202" i="1"/>
  <c r="AJ202" i="1"/>
  <c r="AS202" i="1"/>
  <c r="AQ201" i="1" s="1"/>
  <c r="P203" i="1"/>
  <c r="R203" i="1"/>
  <c r="T203" i="1"/>
  <c r="U203" i="1"/>
  <c r="BG203" i="1"/>
  <c r="W203" i="1"/>
  <c r="Z203" i="1"/>
  <c r="AB203" i="1"/>
  <c r="AD203" i="1"/>
  <c r="BH203" i="1" s="1"/>
  <c r="AG203" i="1"/>
  <c r="AJ203" i="1"/>
  <c r="AH201" i="1" s="1"/>
  <c r="B204" i="1"/>
  <c r="G204" i="1"/>
  <c r="K204" i="1"/>
  <c r="M204" i="1"/>
  <c r="P204" i="1"/>
  <c r="R204" i="1"/>
  <c r="T204" i="1"/>
  <c r="U204" i="1"/>
  <c r="W204" i="1"/>
  <c r="Z204" i="1"/>
  <c r="AB204" i="1"/>
  <c r="AD204" i="1"/>
  <c r="AG204" i="1"/>
  <c r="AJ204" i="1"/>
  <c r="G205" i="1"/>
  <c r="K205" i="1"/>
  <c r="M205" i="1"/>
  <c r="P205" i="1"/>
  <c r="R205" i="1"/>
  <c r="T205" i="1"/>
  <c r="U205" i="1"/>
  <c r="W205" i="1"/>
  <c r="Z205" i="1"/>
  <c r="BH205" i="1"/>
  <c r="AB205" i="1"/>
  <c r="AD205" i="1"/>
  <c r="AG205" i="1"/>
  <c r="L206" i="1"/>
  <c r="P206" i="1"/>
  <c r="BF206" i="1"/>
  <c r="R206" i="1"/>
  <c r="U206" i="1"/>
  <c r="BG206" i="1" s="1"/>
  <c r="W206" i="1"/>
  <c r="Z206" i="1"/>
  <c r="AB206" i="1"/>
  <c r="AG206" i="1"/>
  <c r="B207" i="1"/>
  <c r="L207" i="1"/>
  <c r="AG207" i="1"/>
  <c r="L208" i="1"/>
  <c r="AG208" i="1"/>
  <c r="V210" i="1"/>
  <c r="W210" i="1"/>
  <c r="X210" i="1"/>
  <c r="Y210" i="1"/>
  <c r="B211" i="1"/>
  <c r="F211" i="1"/>
  <c r="H211" i="1" s="1"/>
  <c r="AK211" i="1"/>
  <c r="AN211" i="1"/>
  <c r="AV211" i="1"/>
  <c r="AV243" i="1" s="1"/>
  <c r="A212" i="1"/>
  <c r="AZ211" i="1" s="1"/>
  <c r="B212" i="1"/>
  <c r="D212" i="1"/>
  <c r="L212" i="1"/>
  <c r="AG212" i="1"/>
  <c r="AJ212" i="1"/>
  <c r="AS212" i="1"/>
  <c r="AQ211" i="1"/>
  <c r="L213" i="1"/>
  <c r="P213" i="1"/>
  <c r="BF213" i="1" s="1"/>
  <c r="R213" i="1"/>
  <c r="T213" i="1"/>
  <c r="U213" i="1"/>
  <c r="W213" i="1"/>
  <c r="Z213" i="1"/>
  <c r="AB213" i="1"/>
  <c r="AD213" i="1"/>
  <c r="AG213" i="1"/>
  <c r="AJ213" i="1"/>
  <c r="B214" i="1"/>
  <c r="G214" i="1"/>
  <c r="G211" i="1"/>
  <c r="K214" i="1"/>
  <c r="M214" i="1"/>
  <c r="P214" i="1"/>
  <c r="R214" i="1"/>
  <c r="T214" i="1"/>
  <c r="U214" i="1"/>
  <c r="W214" i="1"/>
  <c r="Z214" i="1"/>
  <c r="AB214" i="1"/>
  <c r="AD214" i="1"/>
  <c r="AG214" i="1"/>
  <c r="AE211" i="1" s="1"/>
  <c r="AJ214" i="1"/>
  <c r="G215" i="1"/>
  <c r="K215" i="1"/>
  <c r="M215" i="1"/>
  <c r="P215" i="1"/>
  <c r="R215" i="1"/>
  <c r="T215" i="1"/>
  <c r="U215" i="1"/>
  <c r="W215" i="1"/>
  <c r="Z215" i="1"/>
  <c r="AB215" i="1"/>
  <c r="BH215" i="1" s="1"/>
  <c r="AD215" i="1"/>
  <c r="AG215" i="1"/>
  <c r="L216" i="1"/>
  <c r="P216" i="1"/>
  <c r="R216" i="1"/>
  <c r="BF216" i="1" s="1"/>
  <c r="U216" i="1"/>
  <c r="W216" i="1"/>
  <c r="BG216" i="1" s="1"/>
  <c r="Z216" i="1"/>
  <c r="BH216" i="1" s="1"/>
  <c r="AB216" i="1"/>
  <c r="AG216" i="1"/>
  <c r="B217" i="1"/>
  <c r="L217" i="1"/>
  <c r="AG217" i="1"/>
  <c r="L218" i="1"/>
  <c r="K211" i="1"/>
  <c r="AG218" i="1"/>
  <c r="B219" i="1"/>
  <c r="F219" i="1"/>
  <c r="P219" i="1"/>
  <c r="U219" i="1"/>
  <c r="AK219" i="1"/>
  <c r="AN219" i="1"/>
  <c r="AV219" i="1"/>
  <c r="A220" i="1"/>
  <c r="AZ219" i="1"/>
  <c r="B220" i="1"/>
  <c r="D220" i="1"/>
  <c r="L220" i="1"/>
  <c r="AG220" i="1"/>
  <c r="AJ220" i="1"/>
  <c r="AH219" i="1" s="1"/>
  <c r="AS220" i="1"/>
  <c r="AQ219" i="1" s="1"/>
  <c r="L221" i="1"/>
  <c r="K219" i="1" s="1"/>
  <c r="P221" i="1"/>
  <c r="R221" i="1"/>
  <c r="T221" i="1"/>
  <c r="U221" i="1"/>
  <c r="BG221" i="1" s="1"/>
  <c r="W221" i="1"/>
  <c r="Z221" i="1"/>
  <c r="AB221" i="1"/>
  <c r="AD221" i="1"/>
  <c r="AG221" i="1"/>
  <c r="AJ221" i="1"/>
  <c r="B222" i="1"/>
  <c r="G222" i="1"/>
  <c r="K222" i="1"/>
  <c r="M222" i="1"/>
  <c r="P222" i="1"/>
  <c r="R222" i="1"/>
  <c r="T222" i="1"/>
  <c r="U222" i="1"/>
  <c r="W222" i="1"/>
  <c r="Z222" i="1"/>
  <c r="AB222" i="1"/>
  <c r="AD222" i="1"/>
  <c r="AG222" i="1"/>
  <c r="AJ222" i="1"/>
  <c r="G223" i="1"/>
  <c r="G219" i="1" s="1"/>
  <c r="H219" i="1" s="1"/>
  <c r="K223" i="1"/>
  <c r="M223" i="1"/>
  <c r="P223" i="1"/>
  <c r="BF223" i="1"/>
  <c r="R223" i="1"/>
  <c r="T223" i="1"/>
  <c r="U223" i="1"/>
  <c r="W223" i="1"/>
  <c r="Z223" i="1"/>
  <c r="AB223" i="1"/>
  <c r="AD223" i="1"/>
  <c r="BH223" i="1" s="1"/>
  <c r="AG223" i="1"/>
  <c r="L224" i="1"/>
  <c r="P224" i="1"/>
  <c r="R224" i="1"/>
  <c r="U224" i="1"/>
  <c r="W224" i="1"/>
  <c r="Z224" i="1"/>
  <c r="BH224" i="1" s="1"/>
  <c r="AB224" i="1"/>
  <c r="AG224" i="1"/>
  <c r="B225" i="1"/>
  <c r="L225" i="1"/>
  <c r="AG225" i="1"/>
  <c r="L226" i="1"/>
  <c r="AG226" i="1"/>
  <c r="B227" i="1"/>
  <c r="F227" i="1"/>
  <c r="Z227" i="1"/>
  <c r="AK227" i="1"/>
  <c r="AN227" i="1"/>
  <c r="AV227" i="1"/>
  <c r="A228" i="1"/>
  <c r="AZ227" i="1" s="1"/>
  <c r="B228" i="1"/>
  <c r="D228" i="1"/>
  <c r="L228" i="1"/>
  <c r="K227" i="1" s="1"/>
  <c r="AG228" i="1"/>
  <c r="AJ228" i="1"/>
  <c r="AS228" i="1"/>
  <c r="AQ227" i="1"/>
  <c r="L229" i="1"/>
  <c r="P229" i="1"/>
  <c r="R229" i="1"/>
  <c r="T229" i="1"/>
  <c r="U229" i="1"/>
  <c r="BG229" i="1"/>
  <c r="W229" i="1"/>
  <c r="Z229" i="1"/>
  <c r="AB229" i="1"/>
  <c r="BH229" i="1" s="1"/>
  <c r="AD229" i="1"/>
  <c r="AG229" i="1"/>
  <c r="AJ229" i="1"/>
  <c r="B230" i="1"/>
  <c r="G230" i="1"/>
  <c r="K230" i="1"/>
  <c r="M230" i="1"/>
  <c r="P230" i="1"/>
  <c r="R230" i="1"/>
  <c r="T230" i="1"/>
  <c r="U230" i="1"/>
  <c r="W230" i="1"/>
  <c r="Z230" i="1"/>
  <c r="AB230" i="1"/>
  <c r="AD230" i="1"/>
  <c r="AG230" i="1"/>
  <c r="AJ230" i="1"/>
  <c r="G231" i="1"/>
  <c r="G227" i="1" s="1"/>
  <c r="H227" i="1" s="1"/>
  <c r="K231" i="1"/>
  <c r="M231" i="1"/>
  <c r="P231" i="1"/>
  <c r="BF231" i="1"/>
  <c r="R231" i="1"/>
  <c r="T231" i="1"/>
  <c r="U231" i="1"/>
  <c r="BG231" i="1"/>
  <c r="W231" i="1"/>
  <c r="Z231" i="1"/>
  <c r="AB231" i="1"/>
  <c r="BH231" i="1"/>
  <c r="AD231" i="1"/>
  <c r="AG231" i="1"/>
  <c r="L232" i="1"/>
  <c r="P232" i="1"/>
  <c r="BF232" i="1" s="1"/>
  <c r="R232" i="1"/>
  <c r="U232" i="1"/>
  <c r="BG232" i="1"/>
  <c r="W232" i="1"/>
  <c r="Z232" i="1"/>
  <c r="AB232" i="1"/>
  <c r="BH232" i="1" s="1"/>
  <c r="AG232" i="1"/>
  <c r="B233" i="1"/>
  <c r="L233" i="1"/>
  <c r="AG233" i="1"/>
  <c r="L234" i="1"/>
  <c r="AG234" i="1"/>
  <c r="B235" i="1"/>
  <c r="F235" i="1"/>
  <c r="P235" i="1"/>
  <c r="U235" i="1"/>
  <c r="AK235" i="1"/>
  <c r="AV235" i="1"/>
  <c r="A236" i="1"/>
  <c r="AZ235" i="1" s="1"/>
  <c r="B236" i="1"/>
  <c r="B243" i="1" s="1"/>
  <c r="D236" i="1"/>
  <c r="L236" i="1"/>
  <c r="K235" i="1"/>
  <c r="AG236" i="1"/>
  <c r="AJ236" i="1"/>
  <c r="AS236" i="1"/>
  <c r="AQ235" i="1"/>
  <c r="L237" i="1"/>
  <c r="P237" i="1"/>
  <c r="BF237" i="1" s="1"/>
  <c r="R237" i="1"/>
  <c r="T237" i="1"/>
  <c r="U237" i="1"/>
  <c r="W237" i="1"/>
  <c r="Z237" i="1"/>
  <c r="AB237" i="1"/>
  <c r="AD237" i="1"/>
  <c r="AG237" i="1"/>
  <c r="AJ237" i="1"/>
  <c r="B238" i="1"/>
  <c r="G238" i="1"/>
  <c r="K238" i="1"/>
  <c r="M238" i="1"/>
  <c r="P238" i="1"/>
  <c r="R238" i="1"/>
  <c r="T238" i="1"/>
  <c r="U238" i="1"/>
  <c r="W238" i="1"/>
  <c r="Z238" i="1"/>
  <c r="AB238" i="1"/>
  <c r="AD238" i="1"/>
  <c r="AG238" i="1"/>
  <c r="AJ238" i="1"/>
  <c r="AH235" i="1" s="1"/>
  <c r="G239" i="1"/>
  <c r="G235" i="1" s="1"/>
  <c r="H235" i="1" s="1"/>
  <c r="H243" i="1" s="1"/>
  <c r="K239" i="1"/>
  <c r="M239" i="1"/>
  <c r="P239" i="1"/>
  <c r="BF239" i="1"/>
  <c r="R239" i="1"/>
  <c r="T239" i="1"/>
  <c r="U239" i="1"/>
  <c r="W239" i="1"/>
  <c r="Z239" i="1"/>
  <c r="AB239" i="1"/>
  <c r="AD239" i="1"/>
  <c r="AG239" i="1"/>
  <c r="L240" i="1"/>
  <c r="P240" i="1"/>
  <c r="BF240" i="1" s="1"/>
  <c r="R240" i="1"/>
  <c r="U240" i="1"/>
  <c r="BG240" i="1"/>
  <c r="W240" i="1"/>
  <c r="Z240" i="1"/>
  <c r="AB240" i="1"/>
  <c r="AG240" i="1"/>
  <c r="B241" i="1"/>
  <c r="L241" i="1"/>
  <c r="AG241" i="1"/>
  <c r="L242" i="1"/>
  <c r="AG242" i="1"/>
  <c r="M414" i="1"/>
  <c r="K407" i="1"/>
  <c r="K408" i="1"/>
  <c r="P434" i="1"/>
  <c r="P435" i="1"/>
  <c r="P436" i="1"/>
  <c r="P437" i="1"/>
  <c r="B6" i="2"/>
  <c r="D6" i="2"/>
  <c r="F6" i="2"/>
  <c r="H6" i="2"/>
  <c r="I6" i="2"/>
  <c r="J6" i="2"/>
  <c r="M6" i="2"/>
  <c r="N6" i="2"/>
  <c r="O6" i="2"/>
  <c r="B7" i="2"/>
  <c r="D7" i="2"/>
  <c r="F7" i="2"/>
  <c r="H7" i="2"/>
  <c r="I7" i="2"/>
  <c r="K7" i="2" s="1"/>
  <c r="L7" i="2" s="1"/>
  <c r="J7" i="2"/>
  <c r="M7" i="2"/>
  <c r="N7" i="2"/>
  <c r="O7" i="2"/>
  <c r="B8" i="2"/>
  <c r="D8" i="2"/>
  <c r="F8" i="2"/>
  <c r="H8" i="2"/>
  <c r="I8" i="2"/>
  <c r="J8" i="2"/>
  <c r="K8" i="2" s="1"/>
  <c r="M8" i="2"/>
  <c r="N8" i="2"/>
  <c r="O8" i="2"/>
  <c r="B9" i="2"/>
  <c r="D9" i="2"/>
  <c r="F9" i="2"/>
  <c r="H9" i="2"/>
  <c r="L9" i="2" s="1"/>
  <c r="I9" i="2"/>
  <c r="K9" i="2"/>
  <c r="J9" i="2"/>
  <c r="M9" i="2"/>
  <c r="N9" i="2"/>
  <c r="O9" i="2"/>
  <c r="B10" i="2"/>
  <c r="D10" i="2"/>
  <c r="F10" i="2"/>
  <c r="H10" i="2"/>
  <c r="I10" i="2"/>
  <c r="J10" i="2"/>
  <c r="M10" i="2"/>
  <c r="N10" i="2"/>
  <c r="O10" i="2"/>
  <c r="B11" i="2"/>
  <c r="D11" i="2"/>
  <c r="F11" i="2"/>
  <c r="H11" i="2"/>
  <c r="I11" i="2"/>
  <c r="K11" i="2" s="1"/>
  <c r="L11" i="2" s="1"/>
  <c r="J11" i="2"/>
  <c r="M11" i="2"/>
  <c r="N11" i="2"/>
  <c r="O11" i="2"/>
  <c r="B12" i="2"/>
  <c r="D12" i="2"/>
  <c r="F12" i="2"/>
  <c r="H12" i="2"/>
  <c r="I12" i="2"/>
  <c r="K12" i="2"/>
  <c r="L12" i="2" s="1"/>
  <c r="J12" i="2"/>
  <c r="M12" i="2"/>
  <c r="N12" i="2"/>
  <c r="O12" i="2"/>
  <c r="B13" i="2"/>
  <c r="D13" i="2"/>
  <c r="F13" i="2"/>
  <c r="H13" i="2"/>
  <c r="L13" i="2" s="1"/>
  <c r="I13" i="2"/>
  <c r="J13" i="2"/>
  <c r="M13" i="2"/>
  <c r="N13" i="2"/>
  <c r="O13" i="2"/>
  <c r="B14" i="2"/>
  <c r="D14" i="2"/>
  <c r="F14" i="2"/>
  <c r="H14" i="2"/>
  <c r="I14" i="2"/>
  <c r="K14" i="2" s="1"/>
  <c r="L14" i="2" s="1"/>
  <c r="J14" i="2"/>
  <c r="M14" i="2"/>
  <c r="N14" i="2"/>
  <c r="O14" i="2"/>
  <c r="B15" i="2"/>
  <c r="D15" i="2"/>
  <c r="F15" i="2"/>
  <c r="H15" i="2"/>
  <c r="I15" i="2"/>
  <c r="K15" i="2"/>
  <c r="L15" i="2" s="1"/>
  <c r="J15" i="2"/>
  <c r="M15" i="2"/>
  <c r="N15" i="2"/>
  <c r="O15" i="2"/>
  <c r="B16" i="2"/>
  <c r="D16" i="2"/>
  <c r="F16" i="2"/>
  <c r="H16" i="2"/>
  <c r="I16" i="2"/>
  <c r="J16" i="2"/>
  <c r="K16" i="2" s="1"/>
  <c r="M16" i="2"/>
  <c r="N16" i="2"/>
  <c r="O16" i="2"/>
  <c r="B17" i="2"/>
  <c r="D17" i="2"/>
  <c r="F17" i="2"/>
  <c r="H17" i="2"/>
  <c r="I17" i="2"/>
  <c r="J17" i="2"/>
  <c r="K17" i="2" s="1"/>
  <c r="L17" i="2" s="1"/>
  <c r="M17" i="2"/>
  <c r="N17" i="2"/>
  <c r="O17" i="2"/>
  <c r="B18" i="2"/>
  <c r="D18" i="2"/>
  <c r="F18" i="2"/>
  <c r="H18" i="2"/>
  <c r="I18" i="2"/>
  <c r="J18" i="2"/>
  <c r="M18" i="2"/>
  <c r="N18" i="2"/>
  <c r="O18" i="2"/>
  <c r="B19" i="2"/>
  <c r="D19" i="2"/>
  <c r="F19" i="2"/>
  <c r="H19" i="2"/>
  <c r="I19" i="2"/>
  <c r="J19" i="2"/>
  <c r="K19" i="2" s="1"/>
  <c r="M19" i="2"/>
  <c r="N19" i="2"/>
  <c r="O19" i="2"/>
  <c r="B20" i="2"/>
  <c r="D20" i="2"/>
  <c r="F20" i="2"/>
  <c r="H20" i="2"/>
  <c r="I20" i="2"/>
  <c r="K20" i="2" s="1"/>
  <c r="J20" i="2"/>
  <c r="M20" i="2"/>
  <c r="N20" i="2"/>
  <c r="O20" i="2"/>
  <c r="B21" i="2"/>
  <c r="D21" i="2"/>
  <c r="F21" i="2"/>
  <c r="H21" i="2"/>
  <c r="L21" i="2" s="1"/>
  <c r="I21" i="2"/>
  <c r="K21" i="2"/>
  <c r="J21" i="2"/>
  <c r="M21" i="2"/>
  <c r="N21" i="2"/>
  <c r="O21" i="2"/>
  <c r="B22" i="2"/>
  <c r="D22" i="2"/>
  <c r="F22" i="2"/>
  <c r="H22" i="2"/>
  <c r="I22" i="2"/>
  <c r="K22" i="2"/>
  <c r="L22" i="2" s="1"/>
  <c r="J22" i="2"/>
  <c r="M22" i="2"/>
  <c r="N22" i="2"/>
  <c r="O22" i="2"/>
  <c r="B23" i="2"/>
  <c r="D23" i="2"/>
  <c r="F23" i="2"/>
  <c r="H23" i="2"/>
  <c r="I23" i="2"/>
  <c r="J23" i="2"/>
  <c r="M23" i="2"/>
  <c r="N23" i="2"/>
  <c r="O23" i="2"/>
  <c r="B24" i="2"/>
  <c r="D24" i="2"/>
  <c r="F24" i="2"/>
  <c r="H24" i="2"/>
  <c r="I24" i="2"/>
  <c r="J24" i="2"/>
  <c r="K24" i="2" s="1"/>
  <c r="M24" i="2"/>
  <c r="N24" i="2"/>
  <c r="O24" i="2"/>
  <c r="B25" i="2"/>
  <c r="D25" i="2"/>
  <c r="F25" i="2"/>
  <c r="H25" i="2"/>
  <c r="I25" i="2"/>
  <c r="K25" i="2" s="1"/>
  <c r="J25" i="2"/>
  <c r="M25" i="2"/>
  <c r="N25" i="2"/>
  <c r="O25" i="2"/>
  <c r="B26" i="2"/>
  <c r="D26" i="2"/>
  <c r="F26" i="2"/>
  <c r="H26" i="2"/>
  <c r="I26" i="2"/>
  <c r="J26" i="2"/>
  <c r="K26" i="2" s="1"/>
  <c r="M26" i="2"/>
  <c r="N26" i="2"/>
  <c r="O26" i="2"/>
  <c r="B27" i="2"/>
  <c r="D27" i="2"/>
  <c r="F27" i="2"/>
  <c r="H27" i="2"/>
  <c r="I27" i="2"/>
  <c r="K27" i="2" s="1"/>
  <c r="L27" i="2" s="1"/>
  <c r="J27" i="2"/>
  <c r="M27" i="2"/>
  <c r="N27" i="2"/>
  <c r="O27" i="2"/>
  <c r="B28" i="2"/>
  <c r="D28" i="2"/>
  <c r="F28" i="2"/>
  <c r="H28" i="2"/>
  <c r="I28" i="2"/>
  <c r="K28" i="2"/>
  <c r="L28" i="2"/>
  <c r="J28" i="2"/>
  <c r="M28" i="2"/>
  <c r="N28" i="2"/>
  <c r="O28" i="2"/>
  <c r="B29" i="2"/>
  <c r="D29" i="2"/>
  <c r="F29" i="2"/>
  <c r="H29" i="2"/>
  <c r="L29" i="2" s="1"/>
  <c r="I29" i="2"/>
  <c r="J29" i="2"/>
  <c r="K29" i="2" s="1"/>
  <c r="M29" i="2"/>
  <c r="N29" i="2"/>
  <c r="O29" i="2"/>
  <c r="B30" i="2"/>
  <c r="D30" i="2"/>
  <c r="F30" i="2"/>
  <c r="H30" i="2"/>
  <c r="L30" i="2" s="1"/>
  <c r="I30" i="2"/>
  <c r="K30" i="2" s="1"/>
  <c r="J30" i="2"/>
  <c r="M30" i="2"/>
  <c r="N30" i="2"/>
  <c r="O30" i="2"/>
  <c r="B31" i="2"/>
  <c r="D31" i="2"/>
  <c r="F31" i="2"/>
  <c r="H31" i="2"/>
  <c r="I31" i="2"/>
  <c r="K31" i="2"/>
  <c r="J31" i="2"/>
  <c r="M31" i="2"/>
  <c r="N31" i="2"/>
  <c r="O31" i="2"/>
  <c r="B32" i="2"/>
  <c r="D32" i="2"/>
  <c r="F32" i="2"/>
  <c r="H32" i="2"/>
  <c r="I32" i="2"/>
  <c r="K32" i="2"/>
  <c r="L32" i="2" s="1"/>
  <c r="J32" i="2"/>
  <c r="M32" i="2"/>
  <c r="N32" i="2"/>
  <c r="O32" i="2"/>
  <c r="B33" i="2"/>
  <c r="D33" i="2"/>
  <c r="F33" i="2"/>
  <c r="H33" i="2"/>
  <c r="I33" i="2"/>
  <c r="J33" i="2"/>
  <c r="K33" i="2"/>
  <c r="L33" i="2"/>
  <c r="M33" i="2"/>
  <c r="N33" i="2"/>
  <c r="O33" i="2"/>
  <c r="B34" i="2"/>
  <c r="D34" i="2"/>
  <c r="F34" i="2"/>
  <c r="H34" i="2"/>
  <c r="I34" i="2"/>
  <c r="K34" i="2" s="1"/>
  <c r="J34" i="2"/>
  <c r="M34" i="2"/>
  <c r="N34" i="2"/>
  <c r="O34" i="2"/>
  <c r="B35" i="2"/>
  <c r="D35" i="2"/>
  <c r="F35" i="2"/>
  <c r="H35" i="2"/>
  <c r="I35" i="2"/>
  <c r="K35" i="2"/>
  <c r="L35" i="2" s="1"/>
  <c r="J35" i="2"/>
  <c r="M35" i="2"/>
  <c r="N35" i="2"/>
  <c r="O35" i="2"/>
  <c r="B36" i="2"/>
  <c r="D36" i="2"/>
  <c r="F36" i="2"/>
  <c r="H36" i="2"/>
  <c r="L36" i="2" s="1"/>
  <c r="I36" i="2"/>
  <c r="J36" i="2"/>
  <c r="K36" i="2" s="1"/>
  <c r="M36" i="2"/>
  <c r="N36" i="2"/>
  <c r="O36" i="2"/>
  <c r="B37" i="2"/>
  <c r="D37" i="2"/>
  <c r="F37" i="2"/>
  <c r="H37" i="2"/>
  <c r="I37" i="2"/>
  <c r="K37" i="2" s="1"/>
  <c r="L37" i="2" s="1"/>
  <c r="J37" i="2"/>
  <c r="M37" i="2"/>
  <c r="N37" i="2"/>
  <c r="B38" i="2"/>
  <c r="D38" i="2"/>
  <c r="F38" i="2"/>
  <c r="H38" i="2"/>
  <c r="I38" i="2"/>
  <c r="J38" i="2"/>
  <c r="M38" i="2"/>
  <c r="N38" i="2"/>
  <c r="B39" i="2"/>
  <c r="D39" i="2"/>
  <c r="F39" i="2"/>
  <c r="H39" i="2"/>
  <c r="L39" i="2" s="1"/>
  <c r="I39" i="2"/>
  <c r="K39" i="2" s="1"/>
  <c r="J39" i="2"/>
  <c r="M39" i="2"/>
  <c r="N39" i="2"/>
  <c r="B40" i="2"/>
  <c r="D40" i="2"/>
  <c r="F40" i="2"/>
  <c r="H40" i="2"/>
  <c r="I40" i="2"/>
  <c r="K40" i="2"/>
  <c r="L40" i="2"/>
  <c r="J40" i="2"/>
  <c r="M40" i="2"/>
  <c r="N40" i="2"/>
  <c r="B41" i="2"/>
  <c r="D41" i="2"/>
  <c r="F41" i="2"/>
  <c r="H41" i="2"/>
  <c r="L41" i="2"/>
  <c r="I41" i="2"/>
  <c r="J41" i="2"/>
  <c r="K41" i="2" s="1"/>
  <c r="M41" i="2"/>
  <c r="N41" i="2"/>
  <c r="B42" i="2"/>
  <c r="D42" i="2"/>
  <c r="F42" i="2"/>
  <c r="H42" i="2"/>
  <c r="I42" i="2"/>
  <c r="J42" i="2"/>
  <c r="K42" i="2" s="1"/>
  <c r="L42" i="2" s="1"/>
  <c r="M42" i="2"/>
  <c r="N42" i="2"/>
  <c r="B43" i="2"/>
  <c r="D43" i="2"/>
  <c r="F43" i="2"/>
  <c r="H43" i="2"/>
  <c r="L43" i="2" s="1"/>
  <c r="I43" i="2"/>
  <c r="K43" i="2"/>
  <c r="J43" i="2"/>
  <c r="M43" i="2"/>
  <c r="N43" i="2"/>
  <c r="B44" i="2"/>
  <c r="D44" i="2"/>
  <c r="F44" i="2"/>
  <c r="H44" i="2"/>
  <c r="L44" i="2" s="1"/>
  <c r="I44" i="2"/>
  <c r="J44" i="2"/>
  <c r="K44" i="2" s="1"/>
  <c r="M44" i="2"/>
  <c r="N44" i="2"/>
  <c r="B45" i="2"/>
  <c r="D45" i="2"/>
  <c r="F45" i="2"/>
  <c r="H45" i="2"/>
  <c r="L45" i="2" s="1"/>
  <c r="I45" i="2"/>
  <c r="K45" i="2"/>
  <c r="J45" i="2"/>
  <c r="M45" i="2"/>
  <c r="N45" i="2"/>
  <c r="C1" i="4"/>
  <c r="D2" i="4"/>
  <c r="R2" i="3"/>
  <c r="I3" i="4"/>
  <c r="I4" i="4"/>
  <c r="J4" i="4"/>
  <c r="S1" i="8"/>
  <c r="J1" i="11" s="1"/>
  <c r="G329" i="1"/>
  <c r="H329" i="1" s="1"/>
  <c r="G313" i="1"/>
  <c r="AH287" i="1"/>
  <c r="K269" i="1"/>
  <c r="G303" i="1"/>
  <c r="H303" i="1" s="1"/>
  <c r="AH279" i="1"/>
  <c r="AH313" i="1"/>
  <c r="F345" i="1"/>
  <c r="BG51" i="1"/>
  <c r="BG80" i="1"/>
  <c r="BF53" i="1"/>
  <c r="BF20" i="1"/>
  <c r="BF87" i="1"/>
  <c r="G75" i="1"/>
  <c r="G201" i="1"/>
  <c r="H201" i="1"/>
  <c r="BH79" i="1"/>
  <c r="BF67" i="1"/>
  <c r="BG35" i="1"/>
  <c r="K65" i="1"/>
  <c r="BH80" i="1"/>
  <c r="BG77" i="1"/>
  <c r="AH227" i="1"/>
  <c r="BG127" i="1"/>
  <c r="M415" i="1"/>
  <c r="K31" i="1"/>
  <c r="BG9" i="1"/>
  <c r="G7" i="1"/>
  <c r="H7" i="1" s="1"/>
  <c r="BF339" i="1"/>
  <c r="BH341" i="1"/>
  <c r="H39" i="102"/>
  <c r="Z337" i="1" s="1"/>
  <c r="E32" i="102"/>
  <c r="H35" i="102"/>
  <c r="U337" i="1"/>
  <c r="E28" i="102"/>
  <c r="L339" i="1"/>
  <c r="K337" i="1"/>
  <c r="H39" i="10"/>
  <c r="Z7" i="1" s="1"/>
  <c r="E28" i="10"/>
  <c r="P7" i="1"/>
  <c r="K210" i="1"/>
  <c r="K244" i="1" s="1"/>
  <c r="K278" i="1" s="1"/>
  <c r="K312" i="1" s="1"/>
  <c r="K346" i="1"/>
  <c r="BG195" i="1"/>
  <c r="BF266" i="1"/>
  <c r="BF274" i="1"/>
  <c r="BG325" i="1"/>
  <c r="BH333" i="1"/>
  <c r="BF221" i="1"/>
  <c r="BF257" i="1"/>
  <c r="N226" i="3"/>
  <c r="K23" i="2"/>
  <c r="L25" i="2"/>
  <c r="N10" i="3"/>
  <c r="E32" i="60"/>
  <c r="E57" i="60" s="1"/>
  <c r="H39" i="60"/>
  <c r="Z15" i="1"/>
  <c r="P295" i="1"/>
  <c r="P269" i="1"/>
  <c r="E32" i="76"/>
  <c r="E57" i="76" s="1"/>
  <c r="G60" i="76" s="1"/>
  <c r="J60" i="76"/>
  <c r="H39" i="76"/>
  <c r="Z151" i="1" s="1"/>
  <c r="H35" i="62"/>
  <c r="U31" i="1" s="1"/>
  <c r="E32" i="71"/>
  <c r="E32" i="87"/>
  <c r="D277" i="1"/>
  <c r="E32" i="62"/>
  <c r="E32" i="78"/>
  <c r="H39" i="79"/>
  <c r="Z177" i="1"/>
  <c r="E28" i="98"/>
  <c r="E57" i="98" s="1"/>
  <c r="G60" i="98" s="1"/>
  <c r="E28" i="71"/>
  <c r="H39" i="74"/>
  <c r="Z133" i="1"/>
  <c r="H35" i="75"/>
  <c r="U143" i="1" s="1"/>
  <c r="E32" i="75"/>
  <c r="E28" i="87"/>
  <c r="E57" i="87"/>
  <c r="G60" i="87" s="1"/>
  <c r="H39" i="93"/>
  <c r="Z269" i="1"/>
  <c r="Z277" i="1" s="1"/>
  <c r="H35" i="94"/>
  <c r="U279" i="1" s="1"/>
  <c r="E32" i="94"/>
  <c r="E57" i="94"/>
  <c r="G60" i="94" s="1"/>
  <c r="E32" i="95"/>
  <c r="E57" i="95" s="1"/>
  <c r="G60" i="95" s="1"/>
  <c r="H39" i="95"/>
  <c r="Z287" i="1" s="1"/>
  <c r="E32" i="97"/>
  <c r="H39" i="98"/>
  <c r="Z313" i="1"/>
  <c r="E28" i="69"/>
  <c r="P91" i="1" s="1"/>
  <c r="E32" i="61"/>
  <c r="E32" i="70"/>
  <c r="E57" i="70" s="1"/>
  <c r="G60" i="70" s="1"/>
  <c r="J60" i="70" s="1"/>
  <c r="H39" i="71"/>
  <c r="Z109" i="1" s="1"/>
  <c r="Z141" i="1" s="1"/>
  <c r="E32" i="77"/>
  <c r="E32" i="86"/>
  <c r="E57" i="86"/>
  <c r="G60" i="86" s="1"/>
  <c r="J60" i="86" s="1"/>
  <c r="H39" i="87"/>
  <c r="Z245" i="1"/>
  <c r="P303" i="1"/>
  <c r="E57" i="97"/>
  <c r="G60" i="97"/>
  <c r="E32" i="65"/>
  <c r="E28" i="66"/>
  <c r="P65" i="1"/>
  <c r="E32" i="68"/>
  <c r="E57" i="68" s="1"/>
  <c r="G60" i="68" s="1"/>
  <c r="J60" i="68" s="1"/>
  <c r="H39" i="68"/>
  <c r="Z83" i="1" s="1"/>
  <c r="E32" i="74"/>
  <c r="E32" i="81"/>
  <c r="E57" i="81"/>
  <c r="G60" i="81"/>
  <c r="J60" i="81" s="1"/>
  <c r="E28" i="82"/>
  <c r="E32" i="84"/>
  <c r="E57" i="84"/>
  <c r="G60" i="84" s="1"/>
  <c r="J60" i="84" s="1"/>
  <c r="H39" i="84"/>
  <c r="Z219" i="1"/>
  <c r="Z389" i="1" s="1"/>
  <c r="E32" i="93"/>
  <c r="E57" i="93"/>
  <c r="G60" i="93"/>
  <c r="E32" i="98"/>
  <c r="AK345" i="1"/>
  <c r="H35" i="67"/>
  <c r="U75" i="1"/>
  <c r="E32" i="67"/>
  <c r="E57" i="67"/>
  <c r="G60" i="67"/>
  <c r="J60" i="67"/>
  <c r="H35" i="83"/>
  <c r="U211" i="1"/>
  <c r="E32" i="83"/>
  <c r="L281" i="1"/>
  <c r="K279" i="1" s="1"/>
  <c r="G24" i="94"/>
  <c r="C60" i="94"/>
  <c r="G24" i="97"/>
  <c r="C60" i="97" s="1"/>
  <c r="J60" i="97" s="1"/>
  <c r="BG258" i="1"/>
  <c r="BH263" i="1"/>
  <c r="BH317" i="1"/>
  <c r="H35" i="63"/>
  <c r="U41" i="1"/>
  <c r="H35" i="71"/>
  <c r="U109" i="1"/>
  <c r="H35" i="79"/>
  <c r="U177" i="1"/>
  <c r="H35" i="87"/>
  <c r="U245" i="1"/>
  <c r="H35" i="98"/>
  <c r="U313" i="1"/>
  <c r="L323" i="1"/>
  <c r="G24" i="87"/>
  <c r="C60" i="87" s="1"/>
  <c r="J60" i="87" s="1"/>
  <c r="G24" i="98"/>
  <c r="C60" i="98"/>
  <c r="G24" i="93"/>
  <c r="C60" i="93" s="1"/>
  <c r="L255" i="1"/>
  <c r="K253" i="1"/>
  <c r="P313" i="1"/>
  <c r="AW313" i="1" s="1"/>
  <c r="P245" i="1"/>
  <c r="E57" i="71"/>
  <c r="G60" i="71"/>
  <c r="J60" i="71"/>
  <c r="P109" i="1"/>
  <c r="E57" i="82"/>
  <c r="G60" i="82"/>
  <c r="J60" i="82"/>
  <c r="P201" i="1"/>
  <c r="E57" i="61"/>
  <c r="G60" i="61"/>
  <c r="K13" i="2"/>
  <c r="AV73" i="1"/>
  <c r="BH35" i="1"/>
  <c r="P227" i="1"/>
  <c r="L34" i="2"/>
  <c r="N25" i="3"/>
  <c r="P337" i="1"/>
  <c r="E57" i="102"/>
  <c r="G60" i="102" s="1"/>
  <c r="J60" i="102"/>
  <c r="K6" i="2"/>
  <c r="BG224" i="1"/>
  <c r="G24" i="82"/>
  <c r="C60" i="82"/>
  <c r="L203" i="1"/>
  <c r="BG96" i="1"/>
  <c r="L24" i="2"/>
  <c r="E28" i="75"/>
  <c r="P143" i="1"/>
  <c r="E28" i="83"/>
  <c r="E28" i="99"/>
  <c r="H35" i="69"/>
  <c r="U91" i="1"/>
  <c r="E57" i="72"/>
  <c r="G60" i="72"/>
  <c r="J60" i="72" s="1"/>
  <c r="L289" i="1"/>
  <c r="K287" i="1" s="1"/>
  <c r="G24" i="95"/>
  <c r="C60" i="95" s="1"/>
  <c r="J60" i="95" s="1"/>
  <c r="E32" i="101"/>
  <c r="E57" i="101" s="1"/>
  <c r="G60" i="101" s="1"/>
  <c r="BH249" i="1"/>
  <c r="E32" i="73"/>
  <c r="E57" i="73"/>
  <c r="G60" i="73" s="1"/>
  <c r="J60" i="73" s="1"/>
  <c r="E28" i="78"/>
  <c r="E32" i="99"/>
  <c r="E28" i="64"/>
  <c r="H35" i="72"/>
  <c r="U117" i="1" s="1"/>
  <c r="H39" i="94"/>
  <c r="Z279" i="1" s="1"/>
  <c r="H35" i="95"/>
  <c r="U287" i="1"/>
  <c r="E28" i="101"/>
  <c r="E32" i="64"/>
  <c r="E57" i="64" s="1"/>
  <c r="H39" i="64"/>
  <c r="Z49" i="1"/>
  <c r="E32" i="66"/>
  <c r="E57" i="66"/>
  <c r="G60" i="66" s="1"/>
  <c r="J60" i="66"/>
  <c r="H35" i="66"/>
  <c r="U65" i="1"/>
  <c r="H35" i="80"/>
  <c r="U185" i="1"/>
  <c r="E32" i="80"/>
  <c r="E57" i="80"/>
  <c r="G60" i="80" s="1"/>
  <c r="J60" i="80"/>
  <c r="E28" i="88"/>
  <c r="P253" i="1"/>
  <c r="H35" i="99"/>
  <c r="U321" i="1"/>
  <c r="U345" i="1" s="1"/>
  <c r="G24" i="101"/>
  <c r="C60" i="101"/>
  <c r="H39" i="96"/>
  <c r="Z295" i="1"/>
  <c r="Z311" i="1" s="1"/>
  <c r="G24" i="92"/>
  <c r="C60" i="92"/>
  <c r="H35" i="101"/>
  <c r="U329" i="1"/>
  <c r="E57" i="88"/>
  <c r="G60" i="88"/>
  <c r="J60" i="88" s="1"/>
  <c r="P49" i="1"/>
  <c r="G60" i="64"/>
  <c r="J60" i="64" s="1"/>
  <c r="P167" i="1"/>
  <c r="E57" i="78"/>
  <c r="G60" i="78"/>
  <c r="J60" i="78" s="1"/>
  <c r="P321" i="1"/>
  <c r="P329" i="1"/>
  <c r="P211" i="1"/>
  <c r="E57" i="83"/>
  <c r="G60" i="83" s="1"/>
  <c r="J60" i="83" s="1"/>
  <c r="E57" i="75"/>
  <c r="G60" i="75" s="1"/>
  <c r="J60" i="75"/>
  <c r="BH121" i="1"/>
  <c r="BF77" i="1"/>
  <c r="BH59" i="1"/>
  <c r="H35" i="60"/>
  <c r="U15" i="1"/>
  <c r="E28" i="65"/>
  <c r="AH295" i="1"/>
  <c r="BF323" i="1"/>
  <c r="H35" i="81"/>
  <c r="U193" i="1" s="1"/>
  <c r="H35" i="88"/>
  <c r="U253" i="1" s="1"/>
  <c r="E28" i="92"/>
  <c r="P261" i="1" s="1"/>
  <c r="BG334" i="1"/>
  <c r="H35" i="82"/>
  <c r="U201" i="1" s="1"/>
  <c r="BG299" i="1"/>
  <c r="H35" i="73"/>
  <c r="U125" i="1"/>
  <c r="L297" i="1"/>
  <c r="E32" i="92"/>
  <c r="E57" i="92"/>
  <c r="G60" i="92" s="1"/>
  <c r="J60" i="92" s="1"/>
  <c r="P277" i="1"/>
  <c r="P57" i="1"/>
  <c r="E57" i="65"/>
  <c r="G60" i="65" s="1"/>
  <c r="J60" i="65" s="1"/>
  <c r="N4" i="3"/>
  <c r="K15" i="1"/>
  <c r="G60" i="60"/>
  <c r="AH7" i="1"/>
  <c r="BH12" i="1"/>
  <c r="BG10" i="1"/>
  <c r="L6" i="2"/>
  <c r="F39" i="1"/>
  <c r="F40" i="1"/>
  <c r="BF11" i="1"/>
  <c r="BF297" i="1"/>
  <c r="BG12" i="1"/>
  <c r="BF10" i="1"/>
  <c r="BH9" i="1"/>
  <c r="BF12" i="1"/>
  <c r="K57" i="1"/>
  <c r="BH111" i="1"/>
  <c r="AH83" i="1"/>
  <c r="BF59" i="1"/>
  <c r="BG54" i="1"/>
  <c r="BH258" i="1"/>
  <c r="L393" i="1"/>
  <c r="AE227" i="1"/>
  <c r="AK243" i="1"/>
  <c r="BF203" i="1"/>
  <c r="BG153" i="1"/>
  <c r="BF113" i="1"/>
  <c r="K91" i="1"/>
  <c r="F107" i="1"/>
  <c r="H91" i="1"/>
  <c r="BG257" i="1"/>
  <c r="BG333" i="1"/>
  <c r="H313" i="1"/>
  <c r="AG391" i="1"/>
  <c r="H75" i="1"/>
  <c r="H107" i="1" s="1"/>
  <c r="BH95" i="1"/>
  <c r="BG87" i="1"/>
  <c r="BH19" i="1"/>
  <c r="BF17" i="1"/>
  <c r="K143" i="1"/>
  <c r="BH135" i="1"/>
  <c r="AE287" i="1"/>
  <c r="H279" i="1"/>
  <c r="BH221" i="1"/>
  <c r="BG215" i="1"/>
  <c r="BH206" i="1"/>
  <c r="BH153" i="1"/>
  <c r="BF104" i="1"/>
  <c r="AH99" i="1"/>
  <c r="BF79" i="1"/>
  <c r="AN73" i="1"/>
  <c r="BH20" i="1"/>
  <c r="BH11" i="1"/>
  <c r="AK311" i="1"/>
  <c r="BH292" i="1"/>
  <c r="BH297" i="1"/>
  <c r="G295" i="1"/>
  <c r="H295" i="1"/>
  <c r="BF308" i="1"/>
  <c r="AH329" i="1"/>
  <c r="BG20" i="1"/>
  <c r="BF215" i="1"/>
  <c r="BH195" i="1"/>
  <c r="BF181" i="1"/>
  <c r="BH172" i="1"/>
  <c r="K167" i="1"/>
  <c r="BG161" i="1"/>
  <c r="BH156" i="1"/>
  <c r="BH145" i="1"/>
  <c r="AE133" i="1"/>
  <c r="G117" i="1"/>
  <c r="AV107" i="1"/>
  <c r="K75" i="1"/>
  <c r="BH70" i="1"/>
  <c r="D73" i="1"/>
  <c r="AE31" i="1"/>
  <c r="BF35" i="1"/>
  <c r="AH321" i="1"/>
  <c r="AH345" i="1"/>
  <c r="AH337" i="1"/>
  <c r="BG341" i="1"/>
  <c r="BG205" i="1"/>
  <c r="AE201" i="1"/>
  <c r="BH182" i="1"/>
  <c r="BG172" i="1"/>
  <c r="BH163" i="1"/>
  <c r="BH155" i="1"/>
  <c r="BF147" i="1"/>
  <c r="G143" i="1"/>
  <c r="H143" i="1"/>
  <c r="BH114" i="1"/>
  <c r="BG111" i="1"/>
  <c r="K49" i="1"/>
  <c r="AX49" i="1" s="1"/>
  <c r="BF25" i="1"/>
  <c r="BF289" i="1"/>
  <c r="BF300" i="1"/>
  <c r="AE321" i="1"/>
  <c r="AE345" i="1" s="1"/>
  <c r="BG331" i="1"/>
  <c r="BF111" i="1"/>
  <c r="AH91" i="1"/>
  <c r="BG61" i="1"/>
  <c r="F73" i="1"/>
  <c r="BH25" i="1"/>
  <c r="BH247" i="1"/>
  <c r="BH308" i="1"/>
  <c r="Z345" i="1"/>
  <c r="BG223" i="1"/>
  <c r="BG171" i="1"/>
  <c r="AH75" i="1"/>
  <c r="BF62" i="1"/>
  <c r="BG36" i="1"/>
  <c r="BF19" i="1"/>
  <c r="BG17" i="1"/>
  <c r="AN311" i="1"/>
  <c r="BH257" i="1"/>
  <c r="AH253" i="1"/>
  <c r="BF263" i="1"/>
  <c r="AH261" i="1"/>
  <c r="BF284" i="1"/>
  <c r="BG300" i="1"/>
  <c r="BH315" i="1"/>
  <c r="BH331" i="1"/>
  <c r="AE329" i="1"/>
  <c r="H15" i="1"/>
  <c r="B209" i="1"/>
  <c r="AH15" i="1"/>
  <c r="BF156" i="1"/>
  <c r="BF325" i="1"/>
  <c r="AE279" i="1"/>
  <c r="BF292" i="1"/>
  <c r="F243" i="1"/>
  <c r="AN107" i="1"/>
  <c r="BH10" i="1"/>
  <c r="AE15" i="1"/>
  <c r="AH185" i="1"/>
  <c r="BG164" i="1"/>
  <c r="BH299" i="1"/>
  <c r="Z107" i="1"/>
  <c r="AW337" i="1"/>
  <c r="AW329" i="1"/>
  <c r="AX329" i="1" s="1"/>
  <c r="AT345" i="1"/>
  <c r="AU345" i="1"/>
  <c r="AW321" i="1"/>
  <c r="AW303" i="1"/>
  <c r="E57" i="96"/>
  <c r="G60" i="96"/>
  <c r="J60" i="96"/>
  <c r="AW295" i="1"/>
  <c r="AU311" i="1"/>
  <c r="AW287" i="1"/>
  <c r="AX287" i="1"/>
  <c r="AW261" i="1"/>
  <c r="AX261" i="1" s="1"/>
  <c r="AU277" i="1"/>
  <c r="AW253" i="1"/>
  <c r="AX253" i="1" s="1"/>
  <c r="AW245" i="1"/>
  <c r="AU227" i="1"/>
  <c r="AW201" i="1"/>
  <c r="AW193" i="1"/>
  <c r="E57" i="77"/>
  <c r="G60" i="77"/>
  <c r="J60" i="77" s="1"/>
  <c r="AU175" i="1"/>
  <c r="AU107" i="1"/>
  <c r="AU73" i="1"/>
  <c r="AW49" i="1"/>
  <c r="AT277" i="1"/>
  <c r="AT177" i="1"/>
  <c r="AT389" i="1"/>
  <c r="AU141" i="1"/>
  <c r="AT73" i="1"/>
  <c r="BF43" i="1"/>
  <c r="AE41" i="1"/>
  <c r="K41" i="1"/>
  <c r="AH41" i="1"/>
  <c r="E57" i="63"/>
  <c r="G60" i="63" s="1"/>
  <c r="J60" i="63" s="1"/>
  <c r="P41" i="1"/>
  <c r="AW41" i="1"/>
  <c r="AX41" i="1" s="1"/>
  <c r="BH43" i="1"/>
  <c r="BF45" i="1"/>
  <c r="G41" i="1"/>
  <c r="H41" i="1"/>
  <c r="P427" i="1"/>
  <c r="U73" i="1"/>
  <c r="BH45" i="1"/>
  <c r="BF46" i="1"/>
  <c r="AX337" i="1"/>
  <c r="H337" i="1"/>
  <c r="G345" i="1"/>
  <c r="AQ345" i="1"/>
  <c r="AN345" i="1"/>
  <c r="BF331" i="1"/>
  <c r="B345" i="1"/>
  <c r="H345" i="1"/>
  <c r="AV345" i="1"/>
  <c r="K321" i="1"/>
  <c r="J345" i="1" s="1"/>
  <c r="AX321" i="1"/>
  <c r="P345" i="1"/>
  <c r="AX303" i="1"/>
  <c r="U311" i="1"/>
  <c r="AV311" i="1"/>
  <c r="G311" i="1"/>
  <c r="AH311" i="1"/>
  <c r="F311" i="1"/>
  <c r="H287" i="1"/>
  <c r="H311" i="1"/>
  <c r="AE311" i="1"/>
  <c r="P311" i="1"/>
  <c r="AQ311" i="1"/>
  <c r="AW279" i="1"/>
  <c r="AW311" i="1" s="1"/>
  <c r="AQ277" i="1"/>
  <c r="F277" i="1"/>
  <c r="AG392" i="1"/>
  <c r="AN277" i="1"/>
  <c r="AH277" i="1"/>
  <c r="AE277" i="1"/>
  <c r="H253" i="1"/>
  <c r="AX245" i="1"/>
  <c r="J277" i="1"/>
  <c r="G277" i="1"/>
  <c r="H245" i="1"/>
  <c r="BF249" i="1"/>
  <c r="D243" i="1"/>
  <c r="L394" i="1"/>
  <c r="BF182" i="1"/>
  <c r="AN389" i="1"/>
  <c r="AK389" i="1"/>
  <c r="BG179" i="1"/>
  <c r="BF179" i="1"/>
  <c r="K177" i="1"/>
  <c r="BG182" i="1"/>
  <c r="AJ392" i="1"/>
  <c r="AJ391" i="1"/>
  <c r="AG390" i="1"/>
  <c r="AN243" i="1"/>
  <c r="AQ243" i="1"/>
  <c r="AJ390" i="1"/>
  <c r="G243" i="1"/>
  <c r="AH211" i="1"/>
  <c r="AH243" i="1"/>
  <c r="AX201" i="1"/>
  <c r="AG394" i="1"/>
  <c r="AG396" i="1"/>
  <c r="AH209" i="1"/>
  <c r="AG395" i="1"/>
  <c r="AW185" i="1"/>
  <c r="Z209" i="1"/>
  <c r="AG393" i="1"/>
  <c r="L390" i="1"/>
  <c r="L391" i="1"/>
  <c r="M392" i="1"/>
  <c r="D209" i="1"/>
  <c r="H177" i="1"/>
  <c r="L396" i="1"/>
  <c r="AE177" i="1"/>
  <c r="H159" i="1"/>
  <c r="AK175" i="1"/>
  <c r="AW151" i="1"/>
  <c r="U175" i="1"/>
  <c r="AJ379" i="1"/>
  <c r="H133" i="1"/>
  <c r="F141" i="1"/>
  <c r="B62" i="2"/>
  <c r="B61" i="2" s="1"/>
  <c r="AQ141" i="1"/>
  <c r="L384" i="1"/>
  <c r="L365" i="1" s="1"/>
  <c r="H125" i="1"/>
  <c r="B141" i="1"/>
  <c r="AV141" i="1"/>
  <c r="D141" i="1"/>
  <c r="AG383" i="1"/>
  <c r="I46" i="2"/>
  <c r="AA6" i="11" s="1"/>
  <c r="AA17" i="11" s="1"/>
  <c r="L383" i="1"/>
  <c r="G141" i="1"/>
  <c r="H109" i="1"/>
  <c r="AW109" i="1"/>
  <c r="AG379" i="1"/>
  <c r="AG360" i="1" s="1"/>
  <c r="K18" i="2"/>
  <c r="L18" i="2" s="1"/>
  <c r="K109" i="1"/>
  <c r="L408" i="1"/>
  <c r="M417" i="1" s="1"/>
  <c r="AH107" i="1"/>
  <c r="P107" i="1"/>
  <c r="AG381" i="1"/>
  <c r="AK107" i="1"/>
  <c r="L16" i="2"/>
  <c r="J107" i="1"/>
  <c r="H83" i="1"/>
  <c r="G107" i="1"/>
  <c r="AW83" i="1"/>
  <c r="AX83" i="1" s="1"/>
  <c r="F359" i="1"/>
  <c r="AB11" i="11"/>
  <c r="AQ107" i="1"/>
  <c r="AE83" i="1"/>
  <c r="P429" i="1"/>
  <c r="L378" i="1"/>
  <c r="AG380" i="1"/>
  <c r="U107" i="1"/>
  <c r="H65" i="1"/>
  <c r="P432" i="1"/>
  <c r="Z73" i="1"/>
  <c r="H46" i="2"/>
  <c r="Z6" i="11" s="1"/>
  <c r="G57" i="1"/>
  <c r="H57" i="1" s="1"/>
  <c r="B73" i="1"/>
  <c r="B74" i="1" s="1"/>
  <c r="B108" i="1" s="1"/>
  <c r="P426" i="1"/>
  <c r="P425" i="1"/>
  <c r="J73" i="1"/>
  <c r="L404" i="1"/>
  <c r="M412" i="1" s="1"/>
  <c r="AH57" i="1"/>
  <c r="L409" i="1"/>
  <c r="P424" i="1"/>
  <c r="J46" i="2"/>
  <c r="AB6" i="11" s="1"/>
  <c r="AB17" i="11" s="1"/>
  <c r="AQ73" i="1"/>
  <c r="M380" i="1"/>
  <c r="M361" i="1" s="1"/>
  <c r="P433" i="1"/>
  <c r="F46" i="2"/>
  <c r="X6" i="11" s="1"/>
  <c r="P430" i="1"/>
  <c r="AG382" i="1"/>
  <c r="F74" i="1"/>
  <c r="F108" i="1" s="1"/>
  <c r="F142" i="1" s="1"/>
  <c r="D74" i="1"/>
  <c r="D108" i="1" s="1"/>
  <c r="D142" i="1" s="1"/>
  <c r="D176" i="1" s="1"/>
  <c r="D210" i="1" s="1"/>
  <c r="D244" i="1" s="1"/>
  <c r="D278" i="1" s="1"/>
  <c r="D312" i="1" s="1"/>
  <c r="D346" i="1" s="1"/>
  <c r="D354" i="1" s="1"/>
  <c r="X11" i="11" s="1"/>
  <c r="AJ380" i="1"/>
  <c r="D46" i="2"/>
  <c r="V6" i="11" s="1"/>
  <c r="AN39" i="1"/>
  <c r="AN40" i="1" s="1"/>
  <c r="AN74" i="1" s="1"/>
  <c r="AN108" i="1" s="1"/>
  <c r="F358" i="1"/>
  <c r="AA11" i="11"/>
  <c r="AJ378" i="1"/>
  <c r="AJ359" i="1" s="1"/>
  <c r="J60" i="61"/>
  <c r="J60" i="60"/>
  <c r="AV209" i="1"/>
  <c r="AV389" i="1"/>
  <c r="AU389" i="1"/>
  <c r="AU209" i="1"/>
  <c r="AQ389" i="1"/>
  <c r="AQ209" i="1"/>
  <c r="L8" i="2"/>
  <c r="P431" i="1"/>
  <c r="P428" i="1"/>
  <c r="G23" i="1"/>
  <c r="H23" i="1" s="1"/>
  <c r="H39" i="1" s="1"/>
  <c r="H40" i="1" s="1"/>
  <c r="AG384" i="1"/>
  <c r="AY356" i="1"/>
  <c r="U11" i="11" s="1"/>
  <c r="AH23" i="1"/>
  <c r="AH39" i="1" s="1"/>
  <c r="AH40" i="1" s="1"/>
  <c r="AE23" i="1"/>
  <c r="AE39" i="1"/>
  <c r="AE40" i="1" s="1"/>
  <c r="L405" i="1"/>
  <c r="M413" i="1" s="1"/>
  <c r="AG378" i="1"/>
  <c r="AG359" i="1" s="1"/>
  <c r="M344" i="3"/>
  <c r="G7" i="11" s="1"/>
  <c r="G339" i="3"/>
  <c r="O360" i="3"/>
  <c r="H23" i="11" s="1"/>
  <c r="O363" i="3"/>
  <c r="H26" i="11"/>
  <c r="M348" i="3"/>
  <c r="G11" i="11" s="1"/>
  <c r="M343" i="3"/>
  <c r="G6" i="11" s="1"/>
  <c r="M346" i="3"/>
  <c r="O369" i="3"/>
  <c r="H31" i="11" s="1"/>
  <c r="M342" i="3"/>
  <c r="D9" i="4"/>
  <c r="M350" i="3"/>
  <c r="G13" i="11" s="1"/>
  <c r="O370" i="3"/>
  <c r="H32" i="11" s="1"/>
  <c r="O358" i="3"/>
  <c r="H21" i="11"/>
  <c r="T21" i="11" s="1"/>
  <c r="O367" i="3"/>
  <c r="O361" i="3"/>
  <c r="H24" i="11"/>
  <c r="M347" i="3"/>
  <c r="G10" i="11"/>
  <c r="M349" i="3"/>
  <c r="G12" i="11" s="1"/>
  <c r="M345" i="3"/>
  <c r="D12" i="4" s="1"/>
  <c r="AT39" i="1"/>
  <c r="AT40" i="1"/>
  <c r="AT74" i="1"/>
  <c r="L407" i="1"/>
  <c r="M416" i="1" s="1"/>
  <c r="AV39" i="1"/>
  <c r="AV40" i="1"/>
  <c r="AV74" i="1" s="1"/>
  <c r="AV108" i="1" s="1"/>
  <c r="AV142" i="1" s="1"/>
  <c r="AV176" i="1" s="1"/>
  <c r="AW15" i="1"/>
  <c r="AX15" i="1"/>
  <c r="AU39" i="1"/>
  <c r="AU40" i="1" s="1"/>
  <c r="AU74" i="1" s="1"/>
  <c r="AU108" i="1" s="1"/>
  <c r="AU142" i="1" s="1"/>
  <c r="AU176" i="1" s="1"/>
  <c r="AQ39" i="1"/>
  <c r="AQ40" i="1" s="1"/>
  <c r="AQ74" i="1" s="1"/>
  <c r="AQ108" i="1" s="1"/>
  <c r="AQ142" i="1" s="1"/>
  <c r="AQ176" i="1" s="1"/>
  <c r="E32" i="10"/>
  <c r="E57" i="10"/>
  <c r="G60" i="10"/>
  <c r="J60" i="10" s="1"/>
  <c r="H35" i="10"/>
  <c r="U7" i="1"/>
  <c r="U39" i="1"/>
  <c r="U40" i="1" s="1"/>
  <c r="U74" i="1" s="1"/>
  <c r="U108" i="1" s="1"/>
  <c r="BF9" i="1"/>
  <c r="L379" i="1"/>
  <c r="K7" i="1"/>
  <c r="L382" i="1"/>
  <c r="L363" i="1"/>
  <c r="D16" i="4" s="1"/>
  <c r="O12" i="11" s="1"/>
  <c r="AU243" i="1"/>
  <c r="AT209" i="1"/>
  <c r="AX279" i="1"/>
  <c r="P73" i="1"/>
  <c r="AG361" i="1"/>
  <c r="K14" i="4" s="1"/>
  <c r="O19" i="11" s="1"/>
  <c r="AG363" i="1"/>
  <c r="S21" i="11"/>
  <c r="AJ361" i="1"/>
  <c r="K21" i="4" s="1"/>
  <c r="O26" i="11" s="1"/>
  <c r="AG364" i="1"/>
  <c r="S22" i="11" s="1"/>
  <c r="AJ360" i="1"/>
  <c r="K20" i="4"/>
  <c r="O25" i="11"/>
  <c r="AG365" i="1"/>
  <c r="K18" i="4" s="1"/>
  <c r="O23" i="11" s="1"/>
  <c r="L360" i="1"/>
  <c r="D14" i="4" s="1"/>
  <c r="O10" i="11" s="1"/>
  <c r="AH389" i="1"/>
  <c r="AW211" i="1"/>
  <c r="L359" i="1"/>
  <c r="S5" i="11" s="1"/>
  <c r="AG362" i="1"/>
  <c r="K15" i="4"/>
  <c r="O20" i="11"/>
  <c r="AE209" i="1"/>
  <c r="S25" i="11"/>
  <c r="S19" i="11"/>
  <c r="AX109" i="1"/>
  <c r="F357" i="1"/>
  <c r="G39" i="1"/>
  <c r="G40" i="1"/>
  <c r="AW7" i="1"/>
  <c r="S12" i="11"/>
  <c r="J39" i="1"/>
  <c r="J40" i="1" s="1"/>
  <c r="J74" i="1" s="1"/>
  <c r="J108" i="1" s="1"/>
  <c r="K16" i="4"/>
  <c r="O21" i="11"/>
  <c r="S26" i="11"/>
  <c r="K17" i="4"/>
  <c r="O22" i="11" s="1"/>
  <c r="S23" i="11"/>
  <c r="AX211" i="1"/>
  <c r="S20" i="11"/>
  <c r="AX7" i="1"/>
  <c r="O366" i="3"/>
  <c r="H29" i="11"/>
  <c r="O365" i="3"/>
  <c r="H28" i="11"/>
  <c r="O368" i="3"/>
  <c r="H33" i="11" s="1"/>
  <c r="O351" i="3"/>
  <c r="H14" i="11" s="1"/>
  <c r="O364" i="3"/>
  <c r="H27" i="11" s="1"/>
  <c r="O354" i="3"/>
  <c r="H17" i="11" s="1"/>
  <c r="O357" i="3"/>
  <c r="H20" i="11"/>
  <c r="T20" i="11" s="1"/>
  <c r="O352" i="3"/>
  <c r="H15" i="11"/>
  <c r="O356" i="3"/>
  <c r="H19" i="11" s="1"/>
  <c r="T19" i="11" s="1"/>
  <c r="O353" i="3"/>
  <c r="H16" i="11" s="1"/>
  <c r="O362" i="3"/>
  <c r="H25" i="11"/>
  <c r="T25" i="11" s="1"/>
  <c r="O359" i="3"/>
  <c r="H22" i="11"/>
  <c r="T22" i="11"/>
  <c r="D11" i="4"/>
  <c r="O7" i="11" s="1"/>
  <c r="G5" i="11"/>
  <c r="G35" i="11" s="1"/>
  <c r="D10" i="4"/>
  <c r="O6" i="11"/>
  <c r="AT210" i="1" l="1"/>
  <c r="AT244" i="1" s="1"/>
  <c r="AT278" i="1" s="1"/>
  <c r="T12" i="11"/>
  <c r="T26" i="11"/>
  <c r="S24" i="11"/>
  <c r="K19" i="4"/>
  <c r="O24" i="11" s="1"/>
  <c r="K13" i="4"/>
  <c r="O18" i="11" s="1"/>
  <c r="S18" i="11"/>
  <c r="AX159" i="1"/>
  <c r="AQ377" i="1"/>
  <c r="AQ358" i="1" s="1"/>
  <c r="AQ210" i="1"/>
  <c r="AQ244" i="1" s="1"/>
  <c r="AQ278" i="1" s="1"/>
  <c r="AQ312" i="1" s="1"/>
  <c r="AQ346" i="1" s="1"/>
  <c r="AV210" i="1"/>
  <c r="AV244" i="1" s="1"/>
  <c r="AV377" i="1"/>
  <c r="AV358" i="1" s="1"/>
  <c r="S17" i="11"/>
  <c r="T17" i="11" s="1"/>
  <c r="K12" i="4"/>
  <c r="O17" i="11" s="1"/>
  <c r="AH73" i="1"/>
  <c r="AH74" i="1" s="1"/>
  <c r="AH108" i="1" s="1"/>
  <c r="B142" i="1"/>
  <c r="U6" i="11"/>
  <c r="U17" i="11" s="1"/>
  <c r="B46" i="2"/>
  <c r="AU210" i="1"/>
  <c r="AU244" i="1" s="1"/>
  <c r="AU278" i="1" s="1"/>
  <c r="AU312" i="1" s="1"/>
  <c r="AU346" i="1" s="1"/>
  <c r="AU377" i="1"/>
  <c r="AU358" i="1" s="1"/>
  <c r="T23" i="11"/>
  <c r="X17" i="11"/>
  <c r="AW57" i="1"/>
  <c r="AX311" i="1"/>
  <c r="T24" i="11"/>
  <c r="D17" i="4"/>
  <c r="O13" i="11" s="1"/>
  <c r="T13" i="11" s="1"/>
  <c r="S13" i="11"/>
  <c r="AX313" i="1"/>
  <c r="AX345" i="1" s="1"/>
  <c r="AW345" i="1"/>
  <c r="J243" i="1"/>
  <c r="O5" i="11"/>
  <c r="J60" i="98"/>
  <c r="AE235" i="1"/>
  <c r="AW235" i="1" s="1"/>
  <c r="AX235" i="1" s="1"/>
  <c r="AK209" i="1"/>
  <c r="F175" i="1"/>
  <c r="F176" i="1" s="1"/>
  <c r="F210" i="1" s="1"/>
  <c r="F244" i="1" s="1"/>
  <c r="F278" i="1" s="1"/>
  <c r="F312" i="1" s="1"/>
  <c r="F346" i="1" s="1"/>
  <c r="Z11" i="11" s="1"/>
  <c r="Z17" i="11" s="1"/>
  <c r="AE91" i="1"/>
  <c r="AW91" i="1" s="1"/>
  <c r="AX91" i="1" s="1"/>
  <c r="AE75" i="1"/>
  <c r="Z243" i="1"/>
  <c r="M371" i="3"/>
  <c r="S10" i="11"/>
  <c r="T10" i="11" s="1"/>
  <c r="P175" i="1"/>
  <c r="L23" i="2"/>
  <c r="K10" i="2"/>
  <c r="BH240" i="1"/>
  <c r="BG239" i="1"/>
  <c r="BG237" i="1"/>
  <c r="BF224" i="1"/>
  <c r="BH213" i="1"/>
  <c r="BF197" i="1"/>
  <c r="BH189" i="1"/>
  <c r="K185" i="1"/>
  <c r="K389" i="1" s="1"/>
  <c r="K358" i="1" s="1"/>
  <c r="BH161" i="1"/>
  <c r="BF161" i="1"/>
  <c r="G151" i="1"/>
  <c r="H151" i="1" s="1"/>
  <c r="H175" i="1" s="1"/>
  <c r="AN175" i="1"/>
  <c r="AH125" i="1"/>
  <c r="AW125" i="1" s="1"/>
  <c r="AX125" i="1" s="1"/>
  <c r="K117" i="1"/>
  <c r="BH119" i="1"/>
  <c r="H117" i="1"/>
  <c r="H141" i="1" s="1"/>
  <c r="BH113" i="1"/>
  <c r="O355" i="3"/>
  <c r="H18" i="11" s="1"/>
  <c r="T18" i="11" s="1"/>
  <c r="U209" i="1"/>
  <c r="AW269" i="1"/>
  <c r="P243" i="1"/>
  <c r="U277" i="1"/>
  <c r="U141" i="1"/>
  <c r="U142" i="1" s="1"/>
  <c r="U176" i="1" s="1"/>
  <c r="J60" i="94"/>
  <c r="L26" i="2"/>
  <c r="L20" i="2"/>
  <c r="BH237" i="1"/>
  <c r="BF229" i="1"/>
  <c r="BH198" i="1"/>
  <c r="G193" i="1"/>
  <c r="AH167" i="1"/>
  <c r="AH175" i="1" s="1"/>
  <c r="BF138" i="1"/>
  <c r="BH137" i="1"/>
  <c r="AE117" i="1"/>
  <c r="BH103" i="1"/>
  <c r="BH77" i="1"/>
  <c r="J60" i="101"/>
  <c r="E57" i="99"/>
  <c r="G60" i="99" s="1"/>
  <c r="J60" i="99" s="1"/>
  <c r="J60" i="93"/>
  <c r="K38" i="2"/>
  <c r="L38" i="2" s="1"/>
  <c r="L31" i="2"/>
  <c r="L19" i="2"/>
  <c r="BH239" i="1"/>
  <c r="AE219" i="1"/>
  <c r="BG213" i="1"/>
  <c r="BF205" i="1"/>
  <c r="BF187" i="1"/>
  <c r="B175" i="1"/>
  <c r="B176" i="1" s="1"/>
  <c r="B210" i="1" s="1"/>
  <c r="B244" i="1" s="1"/>
  <c r="B278" i="1" s="1"/>
  <c r="B312" i="1" s="1"/>
  <c r="B346" i="1" s="1"/>
  <c r="B354" i="1" s="1"/>
  <c r="V11" i="11" s="1"/>
  <c r="V17" i="11" s="1"/>
  <c r="K151" i="1"/>
  <c r="AX151" i="1" s="1"/>
  <c r="BF148" i="1"/>
  <c r="AE143" i="1"/>
  <c r="BF101" i="1"/>
  <c r="AH65" i="1"/>
  <c r="E57" i="79"/>
  <c r="G60" i="79" s="1"/>
  <c r="J60" i="79" s="1"/>
  <c r="J60" i="85"/>
  <c r="K295" i="1"/>
  <c r="AX295" i="1" s="1"/>
  <c r="AT107" i="1"/>
  <c r="AT108" i="1" s="1"/>
  <c r="P177" i="1"/>
  <c r="AN141" i="1"/>
  <c r="AN142" i="1" s="1"/>
  <c r="AN176" i="1" s="1"/>
  <c r="AN377" i="1" s="1"/>
  <c r="AN358" i="1" s="1"/>
  <c r="AN209" i="1"/>
  <c r="BF70" i="1"/>
  <c r="AE65" i="1"/>
  <c r="AW65" i="1" s="1"/>
  <c r="AX65" i="1" s="1"/>
  <c r="G49" i="1"/>
  <c r="BF33" i="1"/>
  <c r="L395" i="1"/>
  <c r="L364" i="1" s="1"/>
  <c r="BH67" i="1"/>
  <c r="AK39" i="1"/>
  <c r="AK40" i="1" s="1"/>
  <c r="AK74" i="1" s="1"/>
  <c r="AK108" i="1" s="1"/>
  <c r="AK142" i="1" s="1"/>
  <c r="AK176" i="1" s="1"/>
  <c r="AK377" i="1" s="1"/>
  <c r="AK358" i="1" s="1"/>
  <c r="H39" i="61"/>
  <c r="Z23" i="1" s="1"/>
  <c r="E28" i="62"/>
  <c r="E32" i="69"/>
  <c r="E57" i="69" s="1"/>
  <c r="G60" i="69" s="1"/>
  <c r="J60" i="69" s="1"/>
  <c r="E28" i="74"/>
  <c r="A1" i="3"/>
  <c r="AT141" i="1"/>
  <c r="AT142" i="1" s="1"/>
  <c r="AT176" i="1" s="1"/>
  <c r="AT377" i="1" s="1"/>
  <c r="AT358" i="1" s="1"/>
  <c r="H39" i="78"/>
  <c r="Z167" i="1" s="1"/>
  <c r="AK277" i="1"/>
  <c r="H269" i="1"/>
  <c r="H277" i="1" s="1"/>
  <c r="E57" i="85"/>
  <c r="G60" i="85" s="1"/>
  <c r="AV277" i="1"/>
  <c r="AT311" i="1"/>
  <c r="H35" i="85"/>
  <c r="U227" i="1" s="1"/>
  <c r="U389" i="1" s="1"/>
  <c r="K23" i="4" l="1"/>
  <c r="O28" i="11" s="1"/>
  <c r="S28" i="11"/>
  <c r="U377" i="1"/>
  <c r="U358" i="1" s="1"/>
  <c r="P422" i="1"/>
  <c r="P133" i="1"/>
  <c r="E57" i="74"/>
  <c r="G60" i="74" s="1"/>
  <c r="J60" i="74" s="1"/>
  <c r="AW143" i="1"/>
  <c r="AE175" i="1"/>
  <c r="AT312" i="1"/>
  <c r="AT346" i="1" s="1"/>
  <c r="AW167" i="1"/>
  <c r="AX167" i="1" s="1"/>
  <c r="AX117" i="1"/>
  <c r="Z175" i="1"/>
  <c r="T5" i="11"/>
  <c r="AE73" i="1"/>
  <c r="AE74" i="1" s="1"/>
  <c r="AE108" i="1" s="1"/>
  <c r="AE142" i="1" s="1"/>
  <c r="AE176" i="1" s="1"/>
  <c r="K26" i="4"/>
  <c r="O33" i="11" s="1"/>
  <c r="S33" i="11"/>
  <c r="G73" i="1"/>
  <c r="G74" i="1" s="1"/>
  <c r="G108" i="1" s="1"/>
  <c r="G142" i="1" s="1"/>
  <c r="G176" i="1" s="1"/>
  <c r="H49" i="1"/>
  <c r="H73" i="1" s="1"/>
  <c r="H74" i="1" s="1"/>
  <c r="H108" i="1" s="1"/>
  <c r="H142" i="1" s="1"/>
  <c r="H176" i="1" s="1"/>
  <c r="K24" i="4"/>
  <c r="O29" i="11" s="1"/>
  <c r="S29" i="11"/>
  <c r="AS359" i="1"/>
  <c r="P209" i="1"/>
  <c r="P389" i="1"/>
  <c r="AW177" i="1"/>
  <c r="AE141" i="1"/>
  <c r="AW117" i="1"/>
  <c r="H193" i="1"/>
  <c r="H209" i="1" s="1"/>
  <c r="H210" i="1" s="1"/>
  <c r="H244" i="1" s="1"/>
  <c r="H278" i="1" s="1"/>
  <c r="H312" i="1" s="1"/>
  <c r="H346" i="1" s="1"/>
  <c r="AD11" i="11" s="1"/>
  <c r="G209" i="1"/>
  <c r="K27" i="4"/>
  <c r="O31" i="11" s="1"/>
  <c r="T31" i="11" s="1"/>
  <c r="S31" i="11"/>
  <c r="P31" i="1"/>
  <c r="E57" i="62"/>
  <c r="G60" i="62" s="1"/>
  <c r="J60" i="62" s="1"/>
  <c r="S11" i="11"/>
  <c r="S35" i="11" s="1"/>
  <c r="D15" i="4"/>
  <c r="AE107" i="1"/>
  <c r="AW75" i="1"/>
  <c r="AK210" i="1"/>
  <c r="AK244" i="1" s="1"/>
  <c r="AK278" i="1" s="1"/>
  <c r="AK312" i="1" s="1"/>
  <c r="AK346" i="1" s="1"/>
  <c r="AH141" i="1"/>
  <c r="AH142" i="1" s="1"/>
  <c r="AH176" i="1" s="1"/>
  <c r="J311" i="1"/>
  <c r="AW73" i="1"/>
  <c r="AX57" i="1"/>
  <c r="AX73" i="1" s="1"/>
  <c r="G175" i="1"/>
  <c r="AV278" i="1"/>
  <c r="AV312" i="1" s="1"/>
  <c r="AV346" i="1" s="1"/>
  <c r="H36" i="11"/>
  <c r="S27" i="11"/>
  <c r="K22" i="4"/>
  <c r="O27" i="11" s="1"/>
  <c r="U210" i="1"/>
  <c r="AW227" i="1"/>
  <c r="AX227" i="1" s="1"/>
  <c r="U243" i="1"/>
  <c r="Z39" i="1"/>
  <c r="Z40" i="1" s="1"/>
  <c r="Z74" i="1" s="1"/>
  <c r="Z108" i="1" s="1"/>
  <c r="Z142" i="1" s="1"/>
  <c r="Z176" i="1" s="1"/>
  <c r="AW23" i="1"/>
  <c r="AN210" i="1"/>
  <c r="AN244" i="1" s="1"/>
  <c r="AN278" i="1" s="1"/>
  <c r="AN312" i="1" s="1"/>
  <c r="AN346" i="1" s="1"/>
  <c r="AW219" i="1"/>
  <c r="AE243" i="1"/>
  <c r="AE389" i="1"/>
  <c r="AW277" i="1"/>
  <c r="AX269" i="1"/>
  <c r="AX277" i="1" s="1"/>
  <c r="AX185" i="1"/>
  <c r="J209" i="1"/>
  <c r="L10" i="2"/>
  <c r="L46" i="2" s="1"/>
  <c r="AD6" i="11" s="1"/>
  <c r="AD17" i="11" s="1"/>
  <c r="K46" i="2"/>
  <c r="AC6" i="11" s="1"/>
  <c r="O371" i="3"/>
  <c r="J175" i="1"/>
  <c r="J141" i="1"/>
  <c r="J142" i="1" s="1"/>
  <c r="J176" i="1" s="1"/>
  <c r="K28" i="4"/>
  <c r="O32" i="11" s="1"/>
  <c r="T32" i="11" s="1"/>
  <c r="S32" i="11"/>
  <c r="S39" i="11" l="1"/>
  <c r="O39" i="11"/>
  <c r="AH377" i="1"/>
  <c r="AH358" i="1" s="1"/>
  <c r="AH210" i="1"/>
  <c r="AH244" i="1" s="1"/>
  <c r="AH278" i="1" s="1"/>
  <c r="AH312" i="1" s="1"/>
  <c r="AH346" i="1" s="1"/>
  <c r="AE377" i="1"/>
  <c r="AE358" i="1" s="1"/>
  <c r="AE210" i="1"/>
  <c r="AE244" i="1" s="1"/>
  <c r="AE278" i="1" s="1"/>
  <c r="AE312" i="1" s="1"/>
  <c r="AE346" i="1" s="1"/>
  <c r="AW107" i="1"/>
  <c r="AX75" i="1"/>
  <c r="AX107" i="1" s="1"/>
  <c r="AW243" i="1"/>
  <c r="AX219" i="1"/>
  <c r="AX243" i="1" s="1"/>
  <c r="J210" i="1"/>
  <c r="J244" i="1" s="1"/>
  <c r="J278" i="1" s="1"/>
  <c r="J312" i="1" s="1"/>
  <c r="J346" i="1" s="1"/>
  <c r="AX23" i="1"/>
  <c r="AW39" i="1"/>
  <c r="AW40" i="1" s="1"/>
  <c r="AW74" i="1" s="1"/>
  <c r="U244" i="1"/>
  <c r="U278" i="1" s="1"/>
  <c r="U312" i="1" s="1"/>
  <c r="U346" i="1" s="1"/>
  <c r="P39" i="1"/>
  <c r="P40" i="1" s="1"/>
  <c r="P74" i="1" s="1"/>
  <c r="P108" i="1" s="1"/>
  <c r="AW31" i="1"/>
  <c r="AX31" i="1" s="1"/>
  <c r="T29" i="11"/>
  <c r="P141" i="1"/>
  <c r="AW133" i="1"/>
  <c r="AX133" i="1" s="1"/>
  <c r="T28" i="11"/>
  <c r="AX141" i="1"/>
  <c r="AW175" i="1"/>
  <c r="AX143" i="1"/>
  <c r="AX175" i="1" s="1"/>
  <c r="K10" i="4"/>
  <c r="O15" i="11" s="1"/>
  <c r="S15" i="11"/>
  <c r="G37" i="11"/>
  <c r="G210" i="1"/>
  <c r="G244" i="1" s="1"/>
  <c r="G278" i="1" s="1"/>
  <c r="G312" i="1" s="1"/>
  <c r="G346" i="1" s="1"/>
  <c r="AC11" i="11" s="1"/>
  <c r="AC17" i="11" s="1"/>
  <c r="AW209" i="1"/>
  <c r="AX177" i="1"/>
  <c r="AX209" i="1" s="1"/>
  <c r="AW389" i="1"/>
  <c r="Z210" i="1"/>
  <c r="Z244" i="1" s="1"/>
  <c r="Z278" i="1" s="1"/>
  <c r="Z312" i="1" s="1"/>
  <c r="Z346" i="1" s="1"/>
  <c r="P423" i="1"/>
  <c r="Z377" i="1"/>
  <c r="Z358" i="1" s="1"/>
  <c r="T27" i="11"/>
  <c r="O11" i="11"/>
  <c r="D29" i="4"/>
  <c r="AW141" i="1"/>
  <c r="T33" i="11"/>
  <c r="AW108" i="1" l="1"/>
  <c r="AW142" i="1" s="1"/>
  <c r="AW176" i="1" s="1"/>
  <c r="AW377" i="1" s="1"/>
  <c r="K11" i="4"/>
  <c r="O16" i="11" s="1"/>
  <c r="S16" i="11"/>
  <c r="T15" i="11"/>
  <c r="AX39" i="1"/>
  <c r="AX40" i="1" s="1"/>
  <c r="AX74" i="1" s="1"/>
  <c r="AX108" i="1" s="1"/>
  <c r="AX142" i="1" s="1"/>
  <c r="AX176" i="1" s="1"/>
  <c r="AX210" i="1" s="1"/>
  <c r="AX244" i="1" s="1"/>
  <c r="AX278" i="1" s="1"/>
  <c r="AX312" i="1" s="1"/>
  <c r="AX346" i="1" s="1"/>
  <c r="AX358" i="1" s="1"/>
  <c r="T11" i="11"/>
  <c r="O35" i="11"/>
  <c r="P142" i="1"/>
  <c r="P176" i="1" s="1"/>
  <c r="AW358" i="1" l="1"/>
  <c r="AW359" i="1"/>
  <c r="P421" i="1"/>
  <c r="P377" i="1"/>
  <c r="P358" i="1" s="1"/>
  <c r="P210" i="1"/>
  <c r="P244" i="1" s="1"/>
  <c r="P278" i="1" s="1"/>
  <c r="P312" i="1" s="1"/>
  <c r="P346" i="1" s="1"/>
  <c r="T16" i="11"/>
  <c r="T35" i="11"/>
  <c r="H39" i="11"/>
  <c r="AW210" i="1"/>
  <c r="AW244" i="1" s="1"/>
  <c r="AW278" i="1" s="1"/>
  <c r="AW312" i="1" s="1"/>
  <c r="AW346" i="1" s="1"/>
  <c r="K9" i="4" l="1"/>
  <c r="S14" i="11"/>
  <c r="S36" i="11" s="1"/>
  <c r="S37" i="11" l="1"/>
  <c r="S40" i="11"/>
  <c r="O40" i="11"/>
  <c r="O14" i="11"/>
  <c r="K29" i="4"/>
  <c r="O30" i="4" s="1"/>
  <c r="P30" i="4" s="1"/>
  <c r="O41" i="11" l="1"/>
  <c r="S41" i="11"/>
  <c r="O36" i="11"/>
  <c r="T14" i="11"/>
  <c r="O42" i="11"/>
  <c r="S42" i="11"/>
  <c r="T36" i="11" l="1"/>
  <c r="H40" i="11"/>
  <c r="O37" i="11"/>
  <c r="H41" i="11" l="1"/>
  <c r="T37" i="11"/>
  <c r="H4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T050</author>
  </authors>
  <commentList>
    <comment ref="H3" authorId="0" shapeId="0" xr:uid="{00000000-0006-0000-0500-000001000000}">
      <text>
        <r>
          <rPr>
            <b/>
            <sz val="9"/>
            <color indexed="81"/>
            <rFont val="ＭＳ Ｐゴシック"/>
            <family val="3"/>
            <charset val="128"/>
          </rPr>
          <t>領収書のＮｏ．等。不要ならば、削除可</t>
        </r>
      </text>
    </comment>
  </commentList>
</comments>
</file>

<file path=xl/sharedStrings.xml><?xml version="1.0" encoding="utf-8"?>
<sst xmlns="http://schemas.openxmlformats.org/spreadsheetml/2006/main" count="11305" uniqueCount="527">
  <si>
    <t>期日・場所</t>
    <rPh sb="0" eb="2">
      <t>キジツ</t>
    </rPh>
    <rPh sb="3" eb="5">
      <t>バショ</t>
    </rPh>
    <phoneticPr fontId="1"/>
  </si>
  <si>
    <t>参加者</t>
    <rPh sb="0" eb="3">
      <t>サンカシャ</t>
    </rPh>
    <phoneticPr fontId="1"/>
  </si>
  <si>
    <t>報償費</t>
    <rPh sb="0" eb="3">
      <t>ホウショウヒ</t>
    </rPh>
    <phoneticPr fontId="1"/>
  </si>
  <si>
    <t>交通費</t>
    <rPh sb="0" eb="3">
      <t>コウツウヒ</t>
    </rPh>
    <phoneticPr fontId="1"/>
  </si>
  <si>
    <t>宿泊費</t>
    <rPh sb="0" eb="3">
      <t>シュクハクヒ</t>
    </rPh>
    <phoneticPr fontId="1"/>
  </si>
  <si>
    <t>役務費</t>
    <rPh sb="0" eb="2">
      <t>エキム</t>
    </rPh>
    <rPh sb="2" eb="3">
      <t>ヒ</t>
    </rPh>
    <phoneticPr fontId="1"/>
  </si>
  <si>
    <t>使用料</t>
    <rPh sb="0" eb="3">
      <t>シヨウリョウ</t>
    </rPh>
    <phoneticPr fontId="1"/>
  </si>
  <si>
    <t>小計</t>
    <rPh sb="0" eb="2">
      <t>ショウケイ</t>
    </rPh>
    <phoneticPr fontId="1"/>
  </si>
  <si>
    <t>差引</t>
    <rPh sb="0" eb="2">
      <t>サシヒキ</t>
    </rPh>
    <phoneticPr fontId="1"/>
  </si>
  <si>
    <t>指導者</t>
    <rPh sb="0" eb="3">
      <t>シドウシャ</t>
    </rPh>
    <phoneticPr fontId="1"/>
  </si>
  <si>
    <t>選手</t>
    <rPh sb="0" eb="2">
      <t>センシュ</t>
    </rPh>
    <phoneticPr fontId="1"/>
  </si>
  <si>
    <t>計</t>
    <rPh sb="0" eb="1">
      <t>ケイ</t>
    </rPh>
    <phoneticPr fontId="1"/>
  </si>
  <si>
    <t>指導</t>
    <rPh sb="0" eb="2">
      <t>シドウ</t>
    </rPh>
    <phoneticPr fontId="1"/>
  </si>
  <si>
    <t>人</t>
    <rPh sb="0" eb="1">
      <t>ニン</t>
    </rPh>
    <phoneticPr fontId="1"/>
  </si>
  <si>
    <t>①</t>
    <phoneticPr fontId="1"/>
  </si>
  <si>
    <t>②</t>
    <phoneticPr fontId="1"/>
  </si>
  <si>
    <t>③</t>
  </si>
  <si>
    <t>③</t>
    <phoneticPr fontId="1"/>
  </si>
  <si>
    <t>④</t>
  </si>
  <si>
    <t>④</t>
    <phoneticPr fontId="1"/>
  </si>
  <si>
    <t>（</t>
    <phoneticPr fontId="1"/>
  </si>
  <si>
    <t>円×</t>
    <rPh sb="0" eb="1">
      <t>エン</t>
    </rPh>
    <phoneticPr fontId="1"/>
  </si>
  <si>
    <t>人）</t>
    <rPh sb="0" eb="1">
      <t>ニン</t>
    </rPh>
    <phoneticPr fontId="1"/>
  </si>
  <si>
    <t>（単位：円）</t>
    <rPh sb="1" eb="3">
      <t>タンイ</t>
    </rPh>
    <rPh sb="4" eb="5">
      <t>エン</t>
    </rPh>
    <phoneticPr fontId="1"/>
  </si>
  <si>
    <t>×</t>
    <phoneticPr fontId="1"/>
  </si>
  <si>
    <t>円</t>
    <rPh sb="0" eb="1">
      <t>エン</t>
    </rPh>
    <phoneticPr fontId="1"/>
  </si>
  <si>
    <t>日</t>
    <rPh sb="0" eb="1">
      <t>ニチ</t>
    </rPh>
    <phoneticPr fontId="1"/>
  </si>
  <si>
    <t>⑤</t>
  </si>
  <si>
    <t>消耗：</t>
    <rPh sb="0" eb="2">
      <t>ショウモウ</t>
    </rPh>
    <phoneticPr fontId="1"/>
  </si>
  <si>
    <t>食費：</t>
    <rPh sb="0" eb="2">
      <t>ショクヒ</t>
    </rPh>
    <phoneticPr fontId="1"/>
  </si>
  <si>
    <t>修繕：</t>
    <rPh sb="0" eb="2">
      <t>シュウゼン</t>
    </rPh>
    <phoneticPr fontId="1"/>
  </si>
  <si>
    <t>⑥</t>
  </si>
  <si>
    <t>郵便：</t>
    <rPh sb="0" eb="2">
      <t>ユウビン</t>
    </rPh>
    <phoneticPr fontId="1"/>
  </si>
  <si>
    <t>会場：</t>
    <rPh sb="0" eb="2">
      <t>カイジョウ</t>
    </rPh>
    <phoneticPr fontId="1"/>
  </si>
  <si>
    <t>器具：</t>
    <rPh sb="0" eb="2">
      <t>キグ</t>
    </rPh>
    <phoneticPr fontId="1"/>
  </si>
  <si>
    <t>合宿：</t>
    <rPh sb="0" eb="2">
      <t>ガッシュク</t>
    </rPh>
    <phoneticPr fontId="1"/>
  </si>
  <si>
    <t>車　：</t>
    <rPh sb="0" eb="1">
      <t>クルマ</t>
    </rPh>
    <phoneticPr fontId="1"/>
  </si>
  <si>
    <t>事業内容</t>
    <rPh sb="0" eb="2">
      <t>ジギョウ</t>
    </rPh>
    <rPh sb="2" eb="4">
      <t>ナイヨウ</t>
    </rPh>
    <phoneticPr fontId="1"/>
  </si>
  <si>
    <t>事業名</t>
    <rPh sb="0" eb="2">
      <t>ジギョウ</t>
    </rPh>
    <rPh sb="2" eb="3">
      <t>メイ</t>
    </rPh>
    <phoneticPr fontId="1"/>
  </si>
  <si>
    <t>所在地</t>
    <rPh sb="0" eb="3">
      <t>ショザイチ</t>
    </rPh>
    <phoneticPr fontId="1"/>
  </si>
  <si>
    <t>事業の内容</t>
    <rPh sb="0" eb="2">
      <t>ジギョウ</t>
    </rPh>
    <rPh sb="3" eb="5">
      <t>ナイヨウ</t>
    </rPh>
    <phoneticPr fontId="1"/>
  </si>
  <si>
    <t>会場名</t>
    <rPh sb="0" eb="2">
      <t>カイジョウ</t>
    </rPh>
    <rPh sb="2" eb="3">
      <t>メイ</t>
    </rPh>
    <phoneticPr fontId="1"/>
  </si>
  <si>
    <t>（収入－支出）</t>
    <rPh sb="1" eb="3">
      <t>シュウニュウ</t>
    </rPh>
    <rPh sb="4" eb="6">
      <t>シシュツ</t>
    </rPh>
    <phoneticPr fontId="1"/>
  </si>
  <si>
    <t>電話：</t>
    <rPh sb="0" eb="2">
      <t>デンワ</t>
    </rPh>
    <phoneticPr fontId="1"/>
  </si>
  <si>
    <t>平成</t>
    <rPh sb="0" eb="2">
      <t>ヘイセイ</t>
    </rPh>
    <phoneticPr fontId="1"/>
  </si>
  <si>
    <t>専門部</t>
    <rPh sb="0" eb="3">
      <t>センモンブ</t>
    </rPh>
    <phoneticPr fontId="1"/>
  </si>
  <si>
    <t>記載者職氏名</t>
    <rPh sb="0" eb="3">
      <t>キサイシャ</t>
    </rPh>
    <rPh sb="3" eb="4">
      <t>ショク</t>
    </rPh>
    <rPh sb="4" eb="6">
      <t>シメイ</t>
    </rPh>
    <phoneticPr fontId="1"/>
  </si>
  <si>
    <t>年度　競技力向上対策事業　事業別精算書</t>
    <rPh sb="0" eb="2">
      <t>ネンド</t>
    </rPh>
    <rPh sb="3" eb="6">
      <t>キョウギリョク</t>
    </rPh>
    <rPh sb="6" eb="8">
      <t>コウジョウ</t>
    </rPh>
    <rPh sb="8" eb="10">
      <t>タイサク</t>
    </rPh>
    <rPh sb="10" eb="12">
      <t>ジギョウ</t>
    </rPh>
    <rPh sb="13" eb="16">
      <t>ジギョウベツ</t>
    </rPh>
    <rPh sb="16" eb="19">
      <t>セイサンショ</t>
    </rPh>
    <phoneticPr fontId="1"/>
  </si>
  <si>
    <t>累計</t>
    <rPh sb="0" eb="2">
      <t>ルイケイ</t>
    </rPh>
    <phoneticPr fontId="1"/>
  </si>
  <si>
    <t>収　　　入</t>
    <rPh sb="0" eb="1">
      <t>オサム</t>
    </rPh>
    <rPh sb="4" eb="5">
      <t>イリ</t>
    </rPh>
    <phoneticPr fontId="1"/>
  </si>
  <si>
    <t>１　事業内容</t>
    <rPh sb="2" eb="4">
      <t>ジギョウ</t>
    </rPh>
    <rPh sb="4" eb="6">
      <t>ナイヨウ</t>
    </rPh>
    <phoneticPr fontId="1"/>
  </si>
  <si>
    <t>別紙のとおり</t>
    <rPh sb="0" eb="2">
      <t>ベッシ</t>
    </rPh>
    <phoneticPr fontId="1"/>
  </si>
  <si>
    <t>２　収支決算書</t>
    <rPh sb="2" eb="4">
      <t>シュウシ</t>
    </rPh>
    <rPh sb="4" eb="7">
      <t>ケッサンショ</t>
    </rPh>
    <phoneticPr fontId="1"/>
  </si>
  <si>
    <t>科目</t>
    <rPh sb="0" eb="2">
      <t>カモク</t>
    </rPh>
    <phoneticPr fontId="1"/>
  </si>
  <si>
    <t>金額</t>
    <rPh sb="0" eb="2">
      <t>キンガク</t>
    </rPh>
    <phoneticPr fontId="1"/>
  </si>
  <si>
    <t>説明</t>
    <rPh sb="0" eb="2">
      <t>セツメイ</t>
    </rPh>
    <phoneticPr fontId="1"/>
  </si>
  <si>
    <t>県費補助金</t>
    <rPh sb="0" eb="2">
      <t>ケンピ</t>
    </rPh>
    <rPh sb="2" eb="5">
      <t>ホジョキン</t>
    </rPh>
    <phoneticPr fontId="1"/>
  </si>
  <si>
    <t>需用費</t>
    <rPh sb="0" eb="3">
      <t>ジュヨウヒ</t>
    </rPh>
    <phoneticPr fontId="1"/>
  </si>
  <si>
    <t>食糧費</t>
  </si>
  <si>
    <t>参加者負担金</t>
    <rPh sb="0" eb="3">
      <t>サンカシャ</t>
    </rPh>
    <rPh sb="3" eb="6">
      <t>フタンキン</t>
    </rPh>
    <phoneticPr fontId="1"/>
  </si>
  <si>
    <t>消耗品費</t>
  </si>
  <si>
    <t>雑収入</t>
    <rPh sb="0" eb="1">
      <t>ザツ</t>
    </rPh>
    <rPh sb="1" eb="3">
      <t>シュウニュウ</t>
    </rPh>
    <phoneticPr fontId="1"/>
  </si>
  <si>
    <t>負担金</t>
    <rPh sb="0" eb="3">
      <t>フタンキン</t>
    </rPh>
    <phoneticPr fontId="1"/>
  </si>
  <si>
    <t>光熱水費</t>
  </si>
  <si>
    <t>医薬材料費</t>
  </si>
  <si>
    <t>役務費</t>
    <rPh sb="0" eb="1">
      <t>ヤク</t>
    </rPh>
    <rPh sb="1" eb="2">
      <t>ム</t>
    </rPh>
    <rPh sb="2" eb="3">
      <t>ヒ</t>
    </rPh>
    <phoneticPr fontId="1"/>
  </si>
  <si>
    <t>（別紙）</t>
    <rPh sb="1" eb="3">
      <t>ベッシ</t>
    </rPh>
    <phoneticPr fontId="1"/>
  </si>
  <si>
    <t>７－２　</t>
    <phoneticPr fontId="1"/>
  </si>
  <si>
    <t>専門部名　</t>
    <rPh sb="0" eb="3">
      <t>センモンブ</t>
    </rPh>
    <rPh sb="3" eb="4">
      <t>メイ</t>
    </rPh>
    <phoneticPr fontId="1"/>
  </si>
  <si>
    <t>年度　選手強化実績報告書（専門部）</t>
    <rPh sb="0" eb="2">
      <t>ネンド</t>
    </rPh>
    <phoneticPr fontId="1"/>
  </si>
  <si>
    <t>⑦</t>
    <phoneticPr fontId="1"/>
  </si>
  <si>
    <t>印刷：</t>
    <rPh sb="0" eb="2">
      <t>インサツ</t>
    </rPh>
    <phoneticPr fontId="1"/>
  </si>
  <si>
    <t>光熱：</t>
    <rPh sb="0" eb="2">
      <t>コウネツ</t>
    </rPh>
    <phoneticPr fontId="1"/>
  </si>
  <si>
    <t>医財：</t>
    <rPh sb="0" eb="1">
      <t>イ</t>
    </rPh>
    <rPh sb="1" eb="2">
      <t>ザイ</t>
    </rPh>
    <phoneticPr fontId="1"/>
  </si>
  <si>
    <t>賄材：</t>
    <rPh sb="0" eb="1">
      <t>マカナ</t>
    </rPh>
    <rPh sb="1" eb="2">
      <t>ザイ</t>
    </rPh>
    <phoneticPr fontId="1"/>
  </si>
  <si>
    <t>器運：</t>
    <rPh sb="0" eb="1">
      <t>ウツワ</t>
    </rPh>
    <rPh sb="1" eb="2">
      <t>ウン</t>
    </rPh>
    <phoneticPr fontId="1"/>
  </si>
  <si>
    <t>交通</t>
    <rPh sb="0" eb="2">
      <t>コウツウ</t>
    </rPh>
    <phoneticPr fontId="1"/>
  </si>
  <si>
    <t>宿泊</t>
    <rPh sb="0" eb="2">
      <t>シュクハク</t>
    </rPh>
    <phoneticPr fontId="1"/>
  </si>
  <si>
    <t>需要</t>
    <rPh sb="0" eb="2">
      <t>ジュヨウ</t>
    </rPh>
    <phoneticPr fontId="1"/>
  </si>
  <si>
    <t>役務</t>
    <rPh sb="0" eb="2">
      <t>エキム</t>
    </rPh>
    <phoneticPr fontId="1"/>
  </si>
  <si>
    <t>補助金合計</t>
    <rPh sb="0" eb="3">
      <t>ホジョキン</t>
    </rPh>
    <rPh sb="3" eb="5">
      <t>ゴウケイ</t>
    </rPh>
    <phoneticPr fontId="1"/>
  </si>
  <si>
    <t>参加者負担金合計</t>
    <rPh sb="0" eb="3">
      <t>サンカシャ</t>
    </rPh>
    <rPh sb="3" eb="6">
      <t>フタンキン</t>
    </rPh>
    <rPh sb="6" eb="8">
      <t>ゴウケイ</t>
    </rPh>
    <phoneticPr fontId="1"/>
  </si>
  <si>
    <t>No.</t>
  </si>
  <si>
    <t>選手内訳</t>
    <rPh sb="0" eb="2">
      <t>センシュ</t>
    </rPh>
    <rPh sb="2" eb="4">
      <t>ウチワケ</t>
    </rPh>
    <phoneticPr fontId="1"/>
  </si>
  <si>
    <t>男子</t>
    <rPh sb="0" eb="2">
      <t>ダンシ</t>
    </rPh>
    <phoneticPr fontId="1"/>
  </si>
  <si>
    <t>女子</t>
    <rPh sb="0" eb="2">
      <t>ジョシ</t>
    </rPh>
    <phoneticPr fontId="1"/>
  </si>
  <si>
    <t>選手
（男）</t>
    <rPh sb="0" eb="2">
      <t>センシュ</t>
    </rPh>
    <rPh sb="4" eb="5">
      <t>オトコ</t>
    </rPh>
    <phoneticPr fontId="1"/>
  </si>
  <si>
    <t>選手
（女）</t>
    <rPh sb="0" eb="2">
      <t>センシュ</t>
    </rPh>
    <rPh sb="4" eb="5">
      <t>オンナ</t>
    </rPh>
    <phoneticPr fontId="1"/>
  </si>
  <si>
    <t>日付</t>
    <rPh sb="0" eb="2">
      <t>ヒヅケ</t>
    </rPh>
    <phoneticPr fontId="1"/>
  </si>
  <si>
    <t>摘要</t>
    <rPh sb="0" eb="2">
      <t>テキヨウ</t>
    </rPh>
    <phoneticPr fontId="1"/>
  </si>
  <si>
    <t>項目</t>
    <rPh sb="0" eb="2">
      <t>コウモク</t>
    </rPh>
    <phoneticPr fontId="1"/>
  </si>
  <si>
    <t>収入</t>
    <rPh sb="0" eb="2">
      <t>シュウニュウ</t>
    </rPh>
    <phoneticPr fontId="1"/>
  </si>
  <si>
    <t>支出</t>
    <rPh sb="0" eb="2">
      <t>シシュツ</t>
    </rPh>
    <phoneticPr fontId="1"/>
  </si>
  <si>
    <t>需用費</t>
    <rPh sb="0" eb="2">
      <t>ジュヨウ</t>
    </rPh>
    <rPh sb="2" eb="3">
      <t>ヒ</t>
    </rPh>
    <phoneticPr fontId="1"/>
  </si>
  <si>
    <t>需用費</t>
    <rPh sb="0" eb="1">
      <t>ジュ</t>
    </rPh>
    <rPh sb="1" eb="2">
      <t>ヨウ</t>
    </rPh>
    <rPh sb="2" eb="3">
      <t>ヒ</t>
    </rPh>
    <phoneticPr fontId="1"/>
  </si>
  <si>
    <t>使用料・賃借料</t>
    <rPh sb="0" eb="3">
      <t>シヨウリョウ</t>
    </rPh>
    <rPh sb="4" eb="7">
      <t>チンシャクリョウ</t>
    </rPh>
    <phoneticPr fontId="1"/>
  </si>
  <si>
    <t>その他</t>
    <rPh sb="2" eb="3">
      <t>タ</t>
    </rPh>
    <phoneticPr fontId="1"/>
  </si>
  <si>
    <t>コード</t>
    <phoneticPr fontId="1"/>
  </si>
  <si>
    <t>合計</t>
    <rPh sb="0" eb="2">
      <t>ゴウケイ</t>
    </rPh>
    <phoneticPr fontId="1"/>
  </si>
  <si>
    <t>　　</t>
    <phoneticPr fontId="1"/>
  </si>
  <si>
    <t>燃料費</t>
    <rPh sb="0" eb="3">
      <t>ネンリョウヒ</t>
    </rPh>
    <phoneticPr fontId="1"/>
  </si>
  <si>
    <t>賄材料費</t>
    <rPh sb="0" eb="1">
      <t>マカナ</t>
    </rPh>
    <rPh sb="1" eb="4">
      <t>ザイリョウヒ</t>
    </rPh>
    <phoneticPr fontId="1"/>
  </si>
  <si>
    <t>手数料</t>
    <rPh sb="0" eb="3">
      <t>テスウリョウ</t>
    </rPh>
    <phoneticPr fontId="1"/>
  </si>
  <si>
    <t>修繕料</t>
    <rPh sb="0" eb="2">
      <t>シュウゼン</t>
    </rPh>
    <rPh sb="2" eb="3">
      <t>リョウ</t>
    </rPh>
    <phoneticPr fontId="1"/>
  </si>
  <si>
    <t>燃料：</t>
    <rPh sb="0" eb="2">
      <t>ネンリョウ</t>
    </rPh>
    <phoneticPr fontId="1"/>
  </si>
  <si>
    <t>泊</t>
    <rPh sb="0" eb="1">
      <t>ハク</t>
    </rPh>
    <phoneticPr fontId="1"/>
  </si>
  <si>
    <t>期　　日</t>
    <rPh sb="0" eb="1">
      <t>キ</t>
    </rPh>
    <rPh sb="3" eb="4">
      <t>ヒ</t>
    </rPh>
    <phoneticPr fontId="1"/>
  </si>
  <si>
    <t>会計責任者名</t>
    <rPh sb="0" eb="2">
      <t>カイケイ</t>
    </rPh>
    <rPh sb="2" eb="5">
      <t>セキニンシャ</t>
    </rPh>
    <rPh sb="5" eb="6">
      <t>メイ</t>
    </rPh>
    <phoneticPr fontId="1"/>
  </si>
  <si>
    <t>帳簿</t>
    <rPh sb="0" eb="2">
      <t>チョウボ</t>
    </rPh>
    <phoneticPr fontId="1"/>
  </si>
  <si>
    <t>報告書・添付資料内訳</t>
    <rPh sb="0" eb="3">
      <t>ホウコクショ</t>
    </rPh>
    <rPh sb="4" eb="6">
      <t>テンプ</t>
    </rPh>
    <rPh sb="6" eb="8">
      <t>シリョウ</t>
    </rPh>
    <rPh sb="8" eb="10">
      <t>ウチワケ</t>
    </rPh>
    <phoneticPr fontId="1"/>
  </si>
  <si>
    <t>収支決算書</t>
    <rPh sb="0" eb="2">
      <t>シュウシ</t>
    </rPh>
    <rPh sb="2" eb="5">
      <t>ケッサンショ</t>
    </rPh>
    <phoneticPr fontId="1"/>
  </si>
  <si>
    <t>事業別精算書</t>
    <rPh sb="0" eb="3">
      <t>ジギョウベツ</t>
    </rPh>
    <rPh sb="3" eb="6">
      <t>セイサンショ</t>
    </rPh>
    <phoneticPr fontId="1"/>
  </si>
  <si>
    <t>指定口座通帳写し　表・記帳面</t>
    <rPh sb="0" eb="2">
      <t>シテイ</t>
    </rPh>
    <rPh sb="2" eb="4">
      <t>コウザ</t>
    </rPh>
    <rPh sb="4" eb="6">
      <t>ツウチョウ</t>
    </rPh>
    <rPh sb="6" eb="7">
      <t>ウツ</t>
    </rPh>
    <rPh sb="9" eb="10">
      <t>オモテ</t>
    </rPh>
    <rPh sb="11" eb="13">
      <t>キチョウ</t>
    </rPh>
    <rPh sb="13" eb="14">
      <t>メン</t>
    </rPh>
    <phoneticPr fontId="1"/>
  </si>
  <si>
    <t>対象年度におけるもの</t>
    <rPh sb="0" eb="2">
      <t>タイショウ</t>
    </rPh>
    <rPh sb="2" eb="4">
      <t>ネンド</t>
    </rPh>
    <phoneticPr fontId="1"/>
  </si>
  <si>
    <t>以上に関して、報告いたします。</t>
    <rPh sb="0" eb="2">
      <t>イジョウ</t>
    </rPh>
    <rPh sb="3" eb="4">
      <t>カン</t>
    </rPh>
    <rPh sb="7" eb="9">
      <t>ホウコク</t>
    </rPh>
    <phoneticPr fontId="1"/>
  </si>
  <si>
    <t>印</t>
    <rPh sb="0" eb="1">
      <t>イン</t>
    </rPh>
    <phoneticPr fontId="1"/>
  </si>
  <si>
    <t>通信運搬費</t>
    <rPh sb="0" eb="2">
      <t>ツウシン</t>
    </rPh>
    <rPh sb="2" eb="5">
      <t>ウンパンヒ</t>
    </rPh>
    <phoneticPr fontId="1"/>
  </si>
  <si>
    <t>旅　費</t>
    <rPh sb="0" eb="1">
      <t>タビ</t>
    </rPh>
    <rPh sb="2" eb="3">
      <t>ヒ</t>
    </rPh>
    <phoneticPr fontId="1"/>
  </si>
  <si>
    <t>使用料及び賃借料</t>
    <rPh sb="3" eb="4">
      <t>オヨ</t>
    </rPh>
    <phoneticPr fontId="1"/>
  </si>
  <si>
    <t>備品購入費</t>
    <rPh sb="0" eb="2">
      <t>ビヒン</t>
    </rPh>
    <rPh sb="2" eb="5">
      <t>コウニュウヒ</t>
    </rPh>
    <phoneticPr fontId="1"/>
  </si>
  <si>
    <t>備　品
購入費</t>
    <rPh sb="0" eb="1">
      <t>ソナエ</t>
    </rPh>
    <rPh sb="2" eb="3">
      <t>ヒン</t>
    </rPh>
    <rPh sb="4" eb="7">
      <t>コウニュウヒ</t>
    </rPh>
    <phoneticPr fontId="1"/>
  </si>
  <si>
    <t>用器具等購入費</t>
    <rPh sb="0" eb="1">
      <t>ヨウ</t>
    </rPh>
    <rPh sb="1" eb="3">
      <t>キグ</t>
    </rPh>
    <rPh sb="3" eb="4">
      <t>トウ</t>
    </rPh>
    <rPh sb="4" eb="7">
      <t>コウニュウヒ</t>
    </rPh>
    <phoneticPr fontId="1"/>
  </si>
  <si>
    <t>用器具等
購入費</t>
    <rPh sb="0" eb="1">
      <t>ヨウ</t>
    </rPh>
    <rPh sb="1" eb="3">
      <t>キグ</t>
    </rPh>
    <rPh sb="3" eb="4">
      <t>トウ</t>
    </rPh>
    <rPh sb="5" eb="8">
      <t>コウニュウヒ</t>
    </rPh>
    <phoneticPr fontId="1"/>
  </si>
  <si>
    <t>交付金</t>
    <rPh sb="0" eb="3">
      <t>コウフキン</t>
    </rPh>
    <phoneticPr fontId="1"/>
  </si>
  <si>
    <t>負担金
補助
及び
交付金</t>
    <rPh sb="0" eb="3">
      <t>フタンキン</t>
    </rPh>
    <rPh sb="4" eb="6">
      <t>ホジョ</t>
    </rPh>
    <rPh sb="7" eb="8">
      <t>オヨ</t>
    </rPh>
    <rPh sb="10" eb="13">
      <t>コウフキン</t>
    </rPh>
    <phoneticPr fontId="1"/>
  </si>
  <si>
    <t>こちらに入力をしてください</t>
    <rPh sb="4" eb="6">
      <t>ニュウリョク</t>
    </rPh>
    <phoneticPr fontId="1"/>
  </si>
  <si>
    <t>←</t>
    <phoneticPr fontId="1"/>
  </si>
  <si>
    <t>検算(収入－支出）</t>
    <rPh sb="0" eb="2">
      <t>ケンザン</t>
    </rPh>
    <rPh sb="3" eb="5">
      <t>シュウニュウ</t>
    </rPh>
    <rPh sb="6" eb="8">
      <t>シシュツ</t>
    </rPh>
    <phoneticPr fontId="1"/>
  </si>
  <si>
    <t>負担金補助
及び交付金</t>
    <rPh sb="0" eb="3">
      <t>フタンキン</t>
    </rPh>
    <rPh sb="3" eb="5">
      <t>ホジョ</t>
    </rPh>
    <rPh sb="6" eb="7">
      <t>オヨ</t>
    </rPh>
    <rPh sb="8" eb="11">
      <t>コウフキン</t>
    </rPh>
    <phoneticPr fontId="1"/>
  </si>
  <si>
    <t>報償金・謝金</t>
    <rPh sb="0" eb="3">
      <t>ホウショウキン</t>
    </rPh>
    <rPh sb="4" eb="6">
      <t>シャキン</t>
    </rPh>
    <phoneticPr fontId="1"/>
  </si>
  <si>
    <t>旅費</t>
    <rPh sb="0" eb="2">
      <t>リョヒ</t>
    </rPh>
    <phoneticPr fontId="1"/>
  </si>
  <si>
    <t>交通費（運賃）</t>
    <rPh sb="0" eb="3">
      <t>コウツウヒ</t>
    </rPh>
    <rPh sb="4" eb="6">
      <t>ウンチン</t>
    </rPh>
    <phoneticPr fontId="1"/>
  </si>
  <si>
    <t>NO.</t>
    <phoneticPr fontId="22"/>
  </si>
  <si>
    <t>事業名</t>
    <rPh sb="0" eb="2">
      <t>ジギョウ</t>
    </rPh>
    <rPh sb="2" eb="3">
      <t>メイ</t>
    </rPh>
    <phoneticPr fontId="22"/>
  </si>
  <si>
    <t>期　　日</t>
    <rPh sb="0" eb="1">
      <t>キ</t>
    </rPh>
    <rPh sb="3" eb="4">
      <t>ヒ</t>
    </rPh>
    <phoneticPr fontId="22"/>
  </si>
  <si>
    <t>泊</t>
    <rPh sb="0" eb="1">
      <t>ハク</t>
    </rPh>
    <phoneticPr fontId="22"/>
  </si>
  <si>
    <t>日</t>
    <rPh sb="0" eb="1">
      <t>ニチ</t>
    </rPh>
    <phoneticPr fontId="22"/>
  </si>
  <si>
    <t>参加者</t>
    <rPh sb="0" eb="3">
      <t>サンカシャ</t>
    </rPh>
    <phoneticPr fontId="22"/>
  </si>
  <si>
    <t>指導者</t>
    <rPh sb="0" eb="3">
      <t>シドウシャ</t>
    </rPh>
    <phoneticPr fontId="22"/>
  </si>
  <si>
    <t>名</t>
    <rPh sb="0" eb="1">
      <t>メイ</t>
    </rPh>
    <phoneticPr fontId="22"/>
  </si>
  <si>
    <t>選手（男）</t>
    <rPh sb="0" eb="2">
      <t>センシュ</t>
    </rPh>
    <rPh sb="3" eb="4">
      <t>オトコ</t>
    </rPh>
    <phoneticPr fontId="22"/>
  </si>
  <si>
    <t>選手（女）</t>
    <rPh sb="0" eb="2">
      <t>センシュ</t>
    </rPh>
    <rPh sb="3" eb="4">
      <t>オンナ</t>
    </rPh>
    <phoneticPr fontId="22"/>
  </si>
  <si>
    <t>計</t>
    <rPh sb="0" eb="1">
      <t>ケイ</t>
    </rPh>
    <phoneticPr fontId="22"/>
  </si>
  <si>
    <t>会　　場</t>
    <rPh sb="0" eb="1">
      <t>カイ</t>
    </rPh>
    <rPh sb="3" eb="4">
      <t>バ</t>
    </rPh>
    <phoneticPr fontId="22"/>
  </si>
  <si>
    <t>所在地</t>
    <rPh sb="0" eb="3">
      <t>ショザイチ</t>
    </rPh>
    <phoneticPr fontId="22"/>
  </si>
  <si>
    <t>事業内容</t>
    <rPh sb="0" eb="2">
      <t>ジギョウ</t>
    </rPh>
    <rPh sb="2" eb="4">
      <t>ナイヨウ</t>
    </rPh>
    <phoneticPr fontId="22"/>
  </si>
  <si>
    <t>収　　入</t>
    <rPh sb="0" eb="1">
      <t>オサム</t>
    </rPh>
    <rPh sb="3" eb="4">
      <t>イ</t>
    </rPh>
    <phoneticPr fontId="23"/>
  </si>
  <si>
    <t>科目</t>
    <rPh sb="0" eb="2">
      <t>カモク</t>
    </rPh>
    <phoneticPr fontId="23"/>
  </si>
  <si>
    <t>補　　　助　　　金</t>
    <rPh sb="0" eb="1">
      <t>ホ</t>
    </rPh>
    <rPh sb="4" eb="5">
      <t>スケ</t>
    </rPh>
    <rPh sb="8" eb="9">
      <t>キン</t>
    </rPh>
    <phoneticPr fontId="23"/>
  </si>
  <si>
    <t>円</t>
    <rPh sb="0" eb="1">
      <t>エン</t>
    </rPh>
    <phoneticPr fontId="23"/>
  </si>
  <si>
    <t>負　　担　　金</t>
    <rPh sb="0" eb="1">
      <t>フ</t>
    </rPh>
    <rPh sb="3" eb="4">
      <t>タン</t>
    </rPh>
    <rPh sb="6" eb="7">
      <t>キン</t>
    </rPh>
    <phoneticPr fontId="23"/>
  </si>
  <si>
    <t>専　　　門　　　部</t>
    <rPh sb="0" eb="1">
      <t>セン</t>
    </rPh>
    <rPh sb="4" eb="5">
      <t>モン</t>
    </rPh>
    <rPh sb="8" eb="9">
      <t>ブ</t>
    </rPh>
    <phoneticPr fontId="23"/>
  </si>
  <si>
    <t>個　　　　　　　人</t>
    <rPh sb="0" eb="1">
      <t>コ</t>
    </rPh>
    <rPh sb="8" eb="9">
      <t>ヒト</t>
    </rPh>
    <phoneticPr fontId="23"/>
  </si>
  <si>
    <t>雑　　　収　　　入</t>
    <rPh sb="0" eb="1">
      <t>ザツ</t>
    </rPh>
    <rPh sb="4" eb="5">
      <t>オサム</t>
    </rPh>
    <rPh sb="8" eb="9">
      <t>イ</t>
    </rPh>
    <phoneticPr fontId="23"/>
  </si>
  <si>
    <t>計</t>
    <rPh sb="0" eb="1">
      <t>ケイ</t>
    </rPh>
    <phoneticPr fontId="23"/>
  </si>
  <si>
    <t>支　　出</t>
    <rPh sb="0" eb="1">
      <t>ササ</t>
    </rPh>
    <rPh sb="3" eb="4">
      <t>デ</t>
    </rPh>
    <phoneticPr fontId="23"/>
  </si>
  <si>
    <t>備品購入費</t>
    <rPh sb="0" eb="2">
      <t>ビヒン</t>
    </rPh>
    <rPh sb="2" eb="5">
      <t>コウニュウヒ</t>
    </rPh>
    <phoneticPr fontId="23"/>
  </si>
  <si>
    <t>用器具等購入費</t>
    <rPh sb="0" eb="1">
      <t>ヨウ</t>
    </rPh>
    <rPh sb="1" eb="3">
      <t>キグ</t>
    </rPh>
    <rPh sb="3" eb="4">
      <t>トウ</t>
    </rPh>
    <rPh sb="4" eb="7">
      <t>コウニュウヒ</t>
    </rPh>
    <phoneticPr fontId="22"/>
  </si>
  <si>
    <t>負担金補助
及び交付金</t>
    <rPh sb="0" eb="3">
      <t>フタンキン</t>
    </rPh>
    <rPh sb="3" eb="5">
      <t>ホジョ</t>
    </rPh>
    <rPh sb="6" eb="7">
      <t>オヨ</t>
    </rPh>
    <rPh sb="8" eb="11">
      <t>コウフキン</t>
    </rPh>
    <phoneticPr fontId="23"/>
  </si>
  <si>
    <t>精算額</t>
    <rPh sb="0" eb="3">
      <t>セイサンガク</t>
    </rPh>
    <phoneticPr fontId="1"/>
  </si>
  <si>
    <t>精　　　算　　　額</t>
    <rPh sb="0" eb="1">
      <t>セイ</t>
    </rPh>
    <rPh sb="4" eb="5">
      <t>サン</t>
    </rPh>
    <rPh sb="8" eb="9">
      <t>ガク</t>
    </rPh>
    <phoneticPr fontId="1"/>
  </si>
  <si>
    <t>報　償　費</t>
    <rPh sb="0" eb="1">
      <t>ホウ</t>
    </rPh>
    <rPh sb="2" eb="3">
      <t>ショウ</t>
    </rPh>
    <rPh sb="4" eb="5">
      <t>ヒ</t>
    </rPh>
    <phoneticPr fontId="23"/>
  </si>
  <si>
    <t>旅　　　費</t>
    <rPh sb="0" eb="1">
      <t>タビ</t>
    </rPh>
    <rPh sb="4" eb="5">
      <t>ヒ</t>
    </rPh>
    <phoneticPr fontId="23"/>
  </si>
  <si>
    <t>需　用　費</t>
    <rPh sb="0" eb="1">
      <t>モトメ</t>
    </rPh>
    <rPh sb="2" eb="3">
      <t>ヨウ</t>
    </rPh>
    <rPh sb="4" eb="5">
      <t>ヒ</t>
    </rPh>
    <phoneticPr fontId="23"/>
  </si>
  <si>
    <t>役　務　費</t>
    <rPh sb="0" eb="1">
      <t>ヤク</t>
    </rPh>
    <rPh sb="2" eb="3">
      <t>ツトム</t>
    </rPh>
    <rPh sb="4" eb="5">
      <t>ヒ</t>
    </rPh>
    <phoneticPr fontId="23"/>
  </si>
  <si>
    <t>-</t>
    <phoneticPr fontId="1"/>
  </si>
  <si>
    <t>=</t>
    <phoneticPr fontId="1"/>
  </si>
  <si>
    <t>残金</t>
    <rPh sb="0" eb="2">
      <t>ザンキン</t>
    </rPh>
    <phoneticPr fontId="1"/>
  </si>
  <si>
    <t>会計担当者</t>
    <rPh sb="0" eb="2">
      <t>カイケイ</t>
    </rPh>
    <rPh sb="2" eb="5">
      <t>タントウシャ</t>
    </rPh>
    <phoneticPr fontId="1"/>
  </si>
  <si>
    <t>科目・項目</t>
    <rPh sb="0" eb="2">
      <t>カモク</t>
    </rPh>
    <rPh sb="3" eb="5">
      <t>コウモク</t>
    </rPh>
    <phoneticPr fontId="1"/>
  </si>
  <si>
    <t>収入・その他</t>
    <rPh sb="0" eb="2">
      <t>シュウニュウ</t>
    </rPh>
    <rPh sb="5" eb="6">
      <t>タ</t>
    </rPh>
    <phoneticPr fontId="1"/>
  </si>
  <si>
    <t>code</t>
    <phoneticPr fontId="1"/>
  </si>
  <si>
    <t>in</t>
    <phoneticPr fontId="1"/>
  </si>
  <si>
    <t>out</t>
    <phoneticPr fontId="1"/>
  </si>
  <si>
    <t>no</t>
    <phoneticPr fontId="1"/>
  </si>
  <si>
    <t>領収書
NO</t>
    <rPh sb="0" eb="3">
      <t>リョウシュウショ</t>
    </rPh>
    <phoneticPr fontId="1"/>
  </si>
  <si>
    <t>専門部名・団体名</t>
    <rPh sb="0" eb="2">
      <t>センモン</t>
    </rPh>
    <rPh sb="2" eb="4">
      <t>ブメイ</t>
    </rPh>
    <rPh sb="5" eb="8">
      <t>ダンタイメイ</t>
    </rPh>
    <phoneticPr fontId="1"/>
  </si>
  <si>
    <t>部長名・代表者名</t>
    <rPh sb="0" eb="1">
      <t>ブ</t>
    </rPh>
    <rPh sb="1" eb="2">
      <t>チョウ</t>
    </rPh>
    <rPh sb="2" eb="3">
      <t>メイ</t>
    </rPh>
    <rPh sb="4" eb="7">
      <t>ダイヒョウシャ</t>
    </rPh>
    <rPh sb="7" eb="8">
      <t>メイ</t>
    </rPh>
    <phoneticPr fontId="1"/>
  </si>
  <si>
    <t>委員長名・顧問名</t>
    <rPh sb="0" eb="3">
      <t>イインチョウ</t>
    </rPh>
    <rPh sb="3" eb="4">
      <t>メイ</t>
    </rPh>
    <rPh sb="5" eb="7">
      <t>コモン</t>
    </rPh>
    <rPh sb="7" eb="8">
      <t>メイ</t>
    </rPh>
    <phoneticPr fontId="1"/>
  </si>
  <si>
    <t>検算用シート</t>
    <rPh sb="0" eb="2">
      <t>ケンザン</t>
    </rPh>
    <rPh sb="2" eb="3">
      <t>ヨウ</t>
    </rPh>
    <phoneticPr fontId="1"/>
  </si>
  <si>
    <t>年度　選手強化実績報告書</t>
    <rPh sb="0" eb="2">
      <t>ネンド</t>
    </rPh>
    <phoneticPr fontId="1"/>
  </si>
  <si>
    <t>　 ←　年度を入力してください</t>
    <rPh sb="4" eb="6">
      <t>ネンド</t>
    </rPh>
    <rPh sb="7" eb="9">
      <t>ニュウリョク</t>
    </rPh>
    <phoneticPr fontId="1"/>
  </si>
  <si>
    <t>記載職・氏名</t>
    <rPh sb="0" eb="2">
      <t>キサイ</t>
    </rPh>
    <rPh sb="2" eb="3">
      <t>ショク</t>
    </rPh>
    <rPh sb="4" eb="6">
      <t>シメイ</t>
    </rPh>
    <phoneticPr fontId="1"/>
  </si>
  <si>
    <t>1人</t>
    <rPh sb="1" eb="2">
      <t>ニン</t>
    </rPh>
    <phoneticPr fontId="1"/>
  </si>
  <si>
    <t>名</t>
    <rPh sb="0" eb="1">
      <t>メイ</t>
    </rPh>
    <phoneticPr fontId="1"/>
  </si>
  <si>
    <t>←　個人負担金を入力　1人×　　参加者数</t>
    <rPh sb="2" eb="4">
      <t>コジン</t>
    </rPh>
    <rPh sb="4" eb="7">
      <t>フタンキン</t>
    </rPh>
    <rPh sb="8" eb="10">
      <t>ニュウリョク</t>
    </rPh>
    <rPh sb="12" eb="13">
      <t>ニン</t>
    </rPh>
    <rPh sb="16" eb="20">
      <t>サンカシャスウ</t>
    </rPh>
    <phoneticPr fontId="1"/>
  </si>
  <si>
    <t>　　　データは、７－２、７－３へリンクします。</t>
    <phoneticPr fontId="1"/>
  </si>
  <si>
    <t>選手
計</t>
    <rPh sb="0" eb="2">
      <t>センシュ</t>
    </rPh>
    <rPh sb="3" eb="4">
      <t>ケイ</t>
    </rPh>
    <phoneticPr fontId="1"/>
  </si>
  <si>
    <t>参　加　者</t>
    <rPh sb="0" eb="1">
      <t>サン</t>
    </rPh>
    <rPh sb="2" eb="3">
      <t>カ</t>
    </rPh>
    <rPh sb="4" eb="5">
      <t>シャ</t>
    </rPh>
    <phoneticPr fontId="1"/>
  </si>
  <si>
    <t>通信：</t>
    <rPh sb="0" eb="2">
      <t>ツウシン</t>
    </rPh>
    <phoneticPr fontId="1"/>
  </si>
  <si>
    <t>報奨金</t>
    <rPh sb="0" eb="3">
      <t>ホウショウキン</t>
    </rPh>
    <phoneticPr fontId="1"/>
  </si>
  <si>
    <t>旅　　費</t>
    <rPh sb="0" eb="1">
      <t>タビ</t>
    </rPh>
    <rPh sb="3" eb="4">
      <t>ヒ</t>
    </rPh>
    <phoneticPr fontId="1"/>
  </si>
  <si>
    <t>負担金補助・交付金</t>
    <rPh sb="0" eb="3">
      <t>フタンキン</t>
    </rPh>
    <rPh sb="3" eb="5">
      <t>ホジョ</t>
    </rPh>
    <rPh sb="6" eb="9">
      <t>コウフキン</t>
    </rPh>
    <phoneticPr fontId="1"/>
  </si>
  <si>
    <t>手数料：</t>
    <rPh sb="0" eb="3">
      <t>テスウリョウ</t>
    </rPh>
    <phoneticPr fontId="1"/>
  </si>
  <si>
    <t>①</t>
    <phoneticPr fontId="1"/>
  </si>
  <si>
    <t>負担金：</t>
    <rPh sb="0" eb="3">
      <t>フタンキン</t>
    </rPh>
    <phoneticPr fontId="1"/>
  </si>
  <si>
    <t>交付金：</t>
    <rPh sb="0" eb="3">
      <t>コウフキン</t>
    </rPh>
    <phoneticPr fontId="1"/>
  </si>
  <si>
    <t>使用料及び賃借料</t>
    <rPh sb="0" eb="3">
      <t>シヨウリョウ</t>
    </rPh>
    <rPh sb="3" eb="4">
      <t>オヨ</t>
    </rPh>
    <rPh sb="5" eb="8">
      <t>チンシャクリョウ</t>
    </rPh>
    <phoneticPr fontId="1"/>
  </si>
  <si>
    <t>専門部
負担金：</t>
    <rPh sb="0" eb="3">
      <t>センモンブ</t>
    </rPh>
    <rPh sb="4" eb="7">
      <t>フタンキン</t>
    </rPh>
    <phoneticPr fontId="1"/>
  </si>
  <si>
    <t>個　人
負担金：</t>
    <rPh sb="0" eb="1">
      <t>コ</t>
    </rPh>
    <rPh sb="2" eb="3">
      <t>ヒト</t>
    </rPh>
    <rPh sb="4" eb="7">
      <t>フタンキン</t>
    </rPh>
    <phoneticPr fontId="1"/>
  </si>
  <si>
    <t>雑収入：</t>
    <rPh sb="0" eb="3">
      <t>ザツシュウニュウ</t>
    </rPh>
    <phoneticPr fontId="1"/>
  </si>
  <si>
    <t>その他：</t>
    <rPh sb="2" eb="3">
      <t>タ</t>
    </rPh>
    <phoneticPr fontId="1"/>
  </si>
  <si>
    <t>支　　　　　　　　出</t>
    <rPh sb="0" eb="1">
      <t>ササ</t>
    </rPh>
    <rPh sb="9" eb="10">
      <t>デ</t>
    </rPh>
    <phoneticPr fontId="1"/>
  </si>
  <si>
    <t>人×</t>
    <rPh sb="0" eb="1">
      <t>ニン</t>
    </rPh>
    <phoneticPr fontId="1"/>
  </si>
  <si>
    <t>項　　　目</t>
    <rPh sb="0" eb="1">
      <t>コウ</t>
    </rPh>
    <rPh sb="4" eb="5">
      <t>メ</t>
    </rPh>
    <phoneticPr fontId="22"/>
  </si>
  <si>
    <t>交　　通　　費</t>
    <rPh sb="0" eb="1">
      <t>コウ</t>
    </rPh>
    <rPh sb="3" eb="4">
      <t>ツウ</t>
    </rPh>
    <rPh sb="6" eb="7">
      <t>ヒ</t>
    </rPh>
    <phoneticPr fontId="22"/>
  </si>
  <si>
    <t>宿　　泊　　費</t>
    <rPh sb="0" eb="1">
      <t>ヤド</t>
    </rPh>
    <rPh sb="3" eb="4">
      <t>ハク</t>
    </rPh>
    <rPh sb="6" eb="7">
      <t>ヒ</t>
    </rPh>
    <phoneticPr fontId="22"/>
  </si>
  <si>
    <t>食　　糧　　費</t>
    <rPh sb="0" eb="1">
      <t>ショク</t>
    </rPh>
    <rPh sb="3" eb="4">
      <t>カテ</t>
    </rPh>
    <rPh sb="6" eb="7">
      <t>ヒ</t>
    </rPh>
    <phoneticPr fontId="22"/>
  </si>
  <si>
    <t>燃　　料　　費</t>
    <rPh sb="0" eb="1">
      <t>ネン</t>
    </rPh>
    <rPh sb="3" eb="4">
      <t>リョウ</t>
    </rPh>
    <rPh sb="6" eb="7">
      <t>ヒ</t>
    </rPh>
    <phoneticPr fontId="22"/>
  </si>
  <si>
    <t>光　熱　水　費</t>
    <rPh sb="0" eb="1">
      <t>ヒカリ</t>
    </rPh>
    <rPh sb="2" eb="3">
      <t>ネツ</t>
    </rPh>
    <rPh sb="4" eb="5">
      <t>スイ</t>
    </rPh>
    <rPh sb="6" eb="7">
      <t>ヒ</t>
    </rPh>
    <phoneticPr fontId="22"/>
  </si>
  <si>
    <t>消　耗　品　費</t>
    <rPh sb="0" eb="1">
      <t>ショウ</t>
    </rPh>
    <rPh sb="2" eb="3">
      <t>モウ</t>
    </rPh>
    <rPh sb="4" eb="5">
      <t>ヒン</t>
    </rPh>
    <rPh sb="6" eb="7">
      <t>ヒ</t>
    </rPh>
    <phoneticPr fontId="22"/>
  </si>
  <si>
    <t>賄  材  料  費</t>
    <rPh sb="0" eb="1">
      <t>マカナ</t>
    </rPh>
    <rPh sb="3" eb="4">
      <t>ザイ</t>
    </rPh>
    <rPh sb="6" eb="7">
      <t>リョウ</t>
    </rPh>
    <rPh sb="9" eb="10">
      <t>ヒ</t>
    </rPh>
    <phoneticPr fontId="22"/>
  </si>
  <si>
    <t>修    繕    料</t>
    <rPh sb="0" eb="1">
      <t>オサム</t>
    </rPh>
    <rPh sb="5" eb="6">
      <t>ゼン</t>
    </rPh>
    <rPh sb="10" eb="11">
      <t>リョウ</t>
    </rPh>
    <phoneticPr fontId="22"/>
  </si>
  <si>
    <t>医  薬  材  料  費</t>
    <rPh sb="0" eb="1">
      <t>イ</t>
    </rPh>
    <rPh sb="3" eb="4">
      <t>クスリ</t>
    </rPh>
    <rPh sb="6" eb="7">
      <t>ザイ</t>
    </rPh>
    <rPh sb="9" eb="10">
      <t>リョウ</t>
    </rPh>
    <rPh sb="12" eb="13">
      <t>ヒ</t>
    </rPh>
    <phoneticPr fontId="22"/>
  </si>
  <si>
    <t>通  信  運  搬  費</t>
    <rPh sb="0" eb="1">
      <t>ツウ</t>
    </rPh>
    <rPh sb="3" eb="4">
      <t>シン</t>
    </rPh>
    <rPh sb="6" eb="7">
      <t>ウン</t>
    </rPh>
    <rPh sb="9" eb="10">
      <t>ハン</t>
    </rPh>
    <rPh sb="12" eb="13">
      <t>ヒ</t>
    </rPh>
    <phoneticPr fontId="22"/>
  </si>
  <si>
    <t>手     数     料</t>
    <rPh sb="0" eb="1">
      <t>テ</t>
    </rPh>
    <rPh sb="6" eb="7">
      <t>カズ</t>
    </rPh>
    <rPh sb="12" eb="13">
      <t>リョウ</t>
    </rPh>
    <phoneticPr fontId="22"/>
  </si>
  <si>
    <t>負     担     金</t>
    <rPh sb="0" eb="1">
      <t>フ</t>
    </rPh>
    <rPh sb="6" eb="7">
      <t>タン</t>
    </rPh>
    <rPh sb="12" eb="13">
      <t>キン</t>
    </rPh>
    <phoneticPr fontId="22"/>
  </si>
  <si>
    <t>←　網掛けのところへデータを入力してください。</t>
    <rPh sb="2" eb="4">
      <t>アミカ</t>
    </rPh>
    <rPh sb="14" eb="16">
      <t>ニュウリョク</t>
    </rPh>
    <phoneticPr fontId="1"/>
  </si>
  <si>
    <t>支出・その他</t>
    <rPh sb="0" eb="2">
      <t>シシュツ</t>
    </rPh>
    <rPh sb="5" eb="6">
      <t>タ</t>
    </rPh>
    <phoneticPr fontId="1"/>
  </si>
  <si>
    <t>in</t>
    <phoneticPr fontId="1"/>
  </si>
  <si>
    <t>out</t>
    <phoneticPr fontId="1"/>
  </si>
  <si>
    <t>使用料及び賃借料</t>
    <rPh sb="0" eb="3">
      <t>シヨウリョウ</t>
    </rPh>
    <rPh sb="3" eb="4">
      <t>オヨ</t>
    </rPh>
    <rPh sb="5" eb="6">
      <t>チン</t>
    </rPh>
    <rPh sb="6" eb="7">
      <t>シャク</t>
    </rPh>
    <rPh sb="7" eb="8">
      <t>リョウ</t>
    </rPh>
    <phoneticPr fontId="23"/>
  </si>
  <si>
    <t>そ　　の　　他</t>
    <rPh sb="6" eb="7">
      <t>タ</t>
    </rPh>
    <phoneticPr fontId="1"/>
  </si>
  <si>
    <t>　そ　　　の　　　他</t>
    <rPh sb="9" eb="10">
      <t>タ</t>
    </rPh>
    <phoneticPr fontId="1"/>
  </si>
  <si>
    <t>←　補助金を入力（交付金から）</t>
    <rPh sb="2" eb="5">
      <t>ホジョキン</t>
    </rPh>
    <rPh sb="6" eb="8">
      <t>ニュウリョク</t>
    </rPh>
    <rPh sb="9" eb="12">
      <t>コウフキン</t>
    </rPh>
    <phoneticPr fontId="1"/>
  </si>
  <si>
    <t>←専門部負担金を入力</t>
    <rPh sb="1" eb="4">
      <t>センモンブ</t>
    </rPh>
    <rPh sb="4" eb="7">
      <t>フタンキン</t>
    </rPh>
    <rPh sb="8" eb="10">
      <t>ニュウリョク</t>
    </rPh>
    <phoneticPr fontId="1"/>
  </si>
  <si>
    <t>←その他　収入があれば記入　備考に内容を記入</t>
    <rPh sb="3" eb="4">
      <t>タ</t>
    </rPh>
    <rPh sb="5" eb="7">
      <t>シュウニュウ</t>
    </rPh>
    <rPh sb="11" eb="13">
      <t>キニュウ</t>
    </rPh>
    <rPh sb="14" eb="16">
      <t>ビコウ</t>
    </rPh>
    <rPh sb="17" eb="19">
      <t>ナイヨウ</t>
    </rPh>
    <rPh sb="20" eb="22">
      <t>キニュウ</t>
    </rPh>
    <phoneticPr fontId="1"/>
  </si>
  <si>
    <t>←雑収入（利子など）を記入　　備考に内容を記入</t>
    <rPh sb="1" eb="4">
      <t>ザツシュウニュウ</t>
    </rPh>
    <rPh sb="5" eb="7">
      <t>リシ</t>
    </rPh>
    <rPh sb="11" eb="13">
      <t>キニュウ</t>
    </rPh>
    <rPh sb="15" eb="17">
      <t>ビコウ</t>
    </rPh>
    <rPh sb="18" eb="20">
      <t>ナイヨウ</t>
    </rPh>
    <rPh sb="21" eb="23">
      <t>キニュウ</t>
    </rPh>
    <phoneticPr fontId="1"/>
  </si>
  <si>
    <t>←指導者　選手男女別に入力</t>
    <rPh sb="1" eb="4">
      <t>シドウシャ</t>
    </rPh>
    <rPh sb="5" eb="7">
      <t>センシュ</t>
    </rPh>
    <rPh sb="7" eb="9">
      <t>ダンジョ</t>
    </rPh>
    <rPh sb="9" eb="10">
      <t>ベツ</t>
    </rPh>
    <rPh sb="11" eb="13">
      <t>ニュウリョク</t>
    </rPh>
    <phoneticPr fontId="1"/>
  </si>
  <si>
    <t>←会場・所在地・事業内容を記入</t>
    <rPh sb="1" eb="3">
      <t>カイジョウ</t>
    </rPh>
    <rPh sb="4" eb="7">
      <t>ショザイチ</t>
    </rPh>
    <rPh sb="8" eb="10">
      <t>ジギョウ</t>
    </rPh>
    <rPh sb="10" eb="12">
      <t>ナイヨウ</t>
    </rPh>
    <rPh sb="13" eb="15">
      <t>キニュウ</t>
    </rPh>
    <phoneticPr fontId="1"/>
  </si>
  <si>
    <t>連絡先</t>
    <rPh sb="0" eb="3">
      <t>レンラクサキ</t>
    </rPh>
    <phoneticPr fontId="1"/>
  </si>
  <si>
    <t>所属先</t>
    <rPh sb="0" eb="2">
      <t>ショゾク</t>
    </rPh>
    <rPh sb="2" eb="3">
      <t>サキ</t>
    </rPh>
    <phoneticPr fontId="1"/>
  </si>
  <si>
    <t>電話番号</t>
    <rPh sb="0" eb="2">
      <t>デンワ</t>
    </rPh>
    <rPh sb="2" eb="4">
      <t>バンゴウ</t>
    </rPh>
    <phoneticPr fontId="1"/>
  </si>
  <si>
    <t>総計</t>
    <rPh sb="0" eb="2">
      <t>ソウケイ</t>
    </rPh>
    <phoneticPr fontId="1"/>
  </si>
  <si>
    <t>事業
NO</t>
    <rPh sb="0" eb="2">
      <t>ジギョウ</t>
    </rPh>
    <phoneticPr fontId="1"/>
  </si>
  <si>
    <t>事　業</t>
    <rPh sb="0" eb="1">
      <t>コト</t>
    </rPh>
    <rPh sb="2" eb="3">
      <t>ギョウ</t>
    </rPh>
    <phoneticPr fontId="1"/>
  </si>
  <si>
    <t>表</t>
    <rPh sb="0" eb="1">
      <t>ヒョウ</t>
    </rPh>
    <phoneticPr fontId="1"/>
  </si>
  <si>
    <t>７－１</t>
    <phoneticPr fontId="1"/>
  </si>
  <si>
    <t>７－２</t>
    <phoneticPr fontId="1"/>
  </si>
  <si>
    <t>７－３</t>
    <phoneticPr fontId="1"/>
  </si>
  <si>
    <t>事業精算（）</t>
    <rPh sb="0" eb="2">
      <t>ジギョウ</t>
    </rPh>
    <rPh sb="2" eb="4">
      <t>セイサン</t>
    </rPh>
    <phoneticPr fontId="1"/>
  </si>
  <si>
    <t>入力コード表</t>
    <rPh sb="0" eb="2">
      <t>ニュウリョク</t>
    </rPh>
    <rPh sb="5" eb="6">
      <t>ヒョウ</t>
    </rPh>
    <phoneticPr fontId="1"/>
  </si>
  <si>
    <t>（本書式）</t>
    <rPh sb="1" eb="2">
      <t>ホン</t>
    </rPh>
    <rPh sb="2" eb="4">
      <t>ショシキ</t>
    </rPh>
    <phoneticPr fontId="1"/>
  </si>
  <si>
    <t>基本設定用のもの　　提出の際に表紙としてご活用ください</t>
    <rPh sb="0" eb="2">
      <t>キホン</t>
    </rPh>
    <rPh sb="2" eb="4">
      <t>セッテイ</t>
    </rPh>
    <rPh sb="4" eb="5">
      <t>ヨウ</t>
    </rPh>
    <rPh sb="10" eb="12">
      <t>テイシュツ</t>
    </rPh>
    <rPh sb="13" eb="14">
      <t>サイ</t>
    </rPh>
    <rPh sb="15" eb="17">
      <t>ヒョウシ</t>
    </rPh>
    <rPh sb="21" eb="23">
      <t>カツヨウ</t>
    </rPh>
    <phoneticPr fontId="1"/>
  </si>
  <si>
    <t>提出用（すべてデータで反映します）</t>
    <rPh sb="0" eb="2">
      <t>テイシュツ</t>
    </rPh>
    <rPh sb="2" eb="3">
      <t>ヨウ</t>
    </rPh>
    <rPh sb="11" eb="13">
      <t>ハンエイ</t>
    </rPh>
    <phoneticPr fontId="1"/>
  </si>
  <si>
    <t>帳簿シートにデータ入力用のコード表です</t>
    <rPh sb="0" eb="2">
      <t>チョウボ</t>
    </rPh>
    <rPh sb="9" eb="12">
      <t>ニュウリョクヨウ</t>
    </rPh>
    <rPh sb="16" eb="17">
      <t>ヒョウ</t>
    </rPh>
    <phoneticPr fontId="1"/>
  </si>
  <si>
    <t>表シートの入力</t>
    <rPh sb="0" eb="1">
      <t>ヒョウ</t>
    </rPh>
    <rPh sb="5" eb="7">
      <t>ニュウリョク</t>
    </rPh>
    <phoneticPr fontId="1"/>
  </si>
  <si>
    <t>←記載職・氏名を入力してください</t>
    <rPh sb="1" eb="3">
      <t>キサイ</t>
    </rPh>
    <rPh sb="3" eb="4">
      <t>ショク</t>
    </rPh>
    <rPh sb="5" eb="7">
      <t>シメイ</t>
    </rPh>
    <rPh sb="8" eb="10">
      <t>ニュウリョク</t>
    </rPh>
    <phoneticPr fontId="1"/>
  </si>
  <si>
    <t>←決裁年月日を入力してください</t>
    <rPh sb="1" eb="3">
      <t>ケッサイ</t>
    </rPh>
    <rPh sb="3" eb="4">
      <t>ネン</t>
    </rPh>
    <rPh sb="4" eb="5">
      <t>ガツ</t>
    </rPh>
    <rPh sb="5" eb="6">
      <t>ビ</t>
    </rPh>
    <rPh sb="7" eb="9">
      <t>ニュウリョク</t>
    </rPh>
    <phoneticPr fontId="1"/>
  </si>
  <si>
    <t>←記載責任者の連絡先を所属・電話番号を入力してください</t>
    <rPh sb="1" eb="3">
      <t>キサイ</t>
    </rPh>
    <rPh sb="3" eb="6">
      <t>セキニンシャ</t>
    </rPh>
    <rPh sb="7" eb="10">
      <t>レンラクサキ</t>
    </rPh>
    <rPh sb="11" eb="13">
      <t>ショゾク</t>
    </rPh>
    <rPh sb="14" eb="16">
      <t>デンワ</t>
    </rPh>
    <rPh sb="16" eb="18">
      <t>バンゴウ</t>
    </rPh>
    <rPh sb="19" eb="21">
      <t>ニュウリョク</t>
    </rPh>
    <phoneticPr fontId="1"/>
  </si>
  <si>
    <t>そ　 の   他</t>
    <rPh sb="7" eb="8">
      <t>タ</t>
    </rPh>
    <phoneticPr fontId="1"/>
  </si>
  <si>
    <t>収入データ・交付金は帳簿よりデータ反映</t>
    <rPh sb="0" eb="2">
      <t>シュウニュウ</t>
    </rPh>
    <rPh sb="6" eb="9">
      <t>コウフキン</t>
    </rPh>
    <rPh sb="10" eb="12">
      <t>チョウボ</t>
    </rPh>
    <rPh sb="17" eb="19">
      <t>ハンエイ</t>
    </rPh>
    <phoneticPr fontId="1"/>
  </si>
  <si>
    <t>（リーダー養成研修会）</t>
    <rPh sb="5" eb="7">
      <t>ヨウセイ</t>
    </rPh>
    <rPh sb="7" eb="10">
      <t>ケンシュウカイ</t>
    </rPh>
    <phoneticPr fontId="1"/>
  </si>
  <si>
    <t>こちらに入力をしてください [</t>
    <rPh sb="4" eb="6">
      <t>ニュウリョク</t>
    </rPh>
    <phoneticPr fontId="1"/>
  </si>
  <si>
    <t>例）群馬県高体連○○専門部　　○○高校○○部</t>
    <rPh sb="0" eb="1">
      <t>レイ</t>
    </rPh>
    <rPh sb="2" eb="5">
      <t>グンマケン</t>
    </rPh>
    <rPh sb="5" eb="8">
      <t>コウタイレン</t>
    </rPh>
    <rPh sb="10" eb="13">
      <t>センモンブ</t>
    </rPh>
    <rPh sb="17" eb="19">
      <t>コウコウ</t>
    </rPh>
    <rPh sb="21" eb="22">
      <t>ブ</t>
    </rPh>
    <phoneticPr fontId="1"/>
  </si>
  <si>
    <t>例）部長　○○　○○　　校長　○○　○○</t>
    <rPh sb="0" eb="1">
      <t>レイ</t>
    </rPh>
    <rPh sb="2" eb="4">
      <t>ブチョウ</t>
    </rPh>
    <rPh sb="12" eb="14">
      <t>コウチョウ</t>
    </rPh>
    <phoneticPr fontId="1"/>
  </si>
  <si>
    <t>支出データは７－３より反映</t>
    <rPh sb="0" eb="2">
      <t>シシュツ</t>
    </rPh>
    <rPh sb="11" eb="13">
      <t>ハンエイ</t>
    </rPh>
    <phoneticPr fontId="1"/>
  </si>
  <si>
    <t>←表シートより反映</t>
    <rPh sb="1" eb="2">
      <t>ヒョウ</t>
    </rPh>
    <rPh sb="7" eb="9">
      <t>ハンエイ</t>
    </rPh>
    <phoneticPr fontId="1"/>
  </si>
  <si>
    <t>年度競技力向上対策費</t>
    <rPh sb="0" eb="2">
      <t>ネンド</t>
    </rPh>
    <rPh sb="2" eb="5">
      <t>キョウギリョク</t>
    </rPh>
    <rPh sb="5" eb="7">
      <t>コウジョウ</t>
    </rPh>
    <rPh sb="7" eb="10">
      <t>タイサクヒ</t>
    </rPh>
    <phoneticPr fontId="1"/>
  </si>
  <si>
    <t>事業精算よりデータ反映します</t>
    <rPh sb="0" eb="2">
      <t>ジギョウ</t>
    </rPh>
    <rPh sb="2" eb="4">
      <t>セイサン</t>
    </rPh>
    <rPh sb="9" eb="11">
      <t>ハンエイ</t>
    </rPh>
    <phoneticPr fontId="1"/>
  </si>
  <si>
    <t>←データが全シートに反映します。</t>
    <rPh sb="5" eb="6">
      <t>ゼン</t>
    </rPh>
    <rPh sb="10" eb="12">
      <t>ハンエイ</t>
    </rPh>
    <phoneticPr fontId="1"/>
  </si>
  <si>
    <t>基本入力</t>
    <rPh sb="0" eb="2">
      <t>キホン</t>
    </rPh>
    <rPh sb="2" eb="4">
      <t>ニュウリョク</t>
    </rPh>
    <phoneticPr fontId="1"/>
  </si>
  <si>
    <t>データ反映を確認</t>
    <rPh sb="3" eb="5">
      <t>ハンエイ</t>
    </rPh>
    <rPh sb="6" eb="8">
      <t>カクニン</t>
    </rPh>
    <phoneticPr fontId="1"/>
  </si>
  <si>
    <t>会計処理</t>
    <rPh sb="0" eb="2">
      <t>カイケイ</t>
    </rPh>
    <rPh sb="2" eb="4">
      <t>ショリ</t>
    </rPh>
    <phoneticPr fontId="1"/>
  </si>
  <si>
    <t>帳簿の入力</t>
    <rPh sb="0" eb="2">
      <t>チョウボ</t>
    </rPh>
    <rPh sb="3" eb="5">
      <t>ニュウリョク</t>
    </rPh>
    <phoneticPr fontId="1"/>
  </si>
  <si>
    <t>日付・摘要・コード・収入支出・領収書番号を入力してください。</t>
    <rPh sb="0" eb="2">
      <t>ヒヅケ</t>
    </rPh>
    <rPh sb="3" eb="5">
      <t>テキヨウ</t>
    </rPh>
    <rPh sb="10" eb="12">
      <t>シュウニュウ</t>
    </rPh>
    <rPh sb="12" eb="14">
      <t>シシュツ</t>
    </rPh>
    <rPh sb="15" eb="18">
      <t>リョウシュウショ</t>
    </rPh>
    <rPh sb="18" eb="20">
      <t>バンゴウ</t>
    </rPh>
    <rPh sb="21" eb="23">
      <t>ニュウリョク</t>
    </rPh>
    <phoneticPr fontId="1"/>
  </si>
  <si>
    <t>領収書の管理</t>
    <rPh sb="0" eb="3">
      <t>リョウシュウショ</t>
    </rPh>
    <rPh sb="4" eb="6">
      <t>カンリ</t>
    </rPh>
    <phoneticPr fontId="1"/>
  </si>
  <si>
    <t>領収書１枚につき領収書番号を１つずつつけてください。</t>
    <rPh sb="0" eb="3">
      <t>リョウシュウショ</t>
    </rPh>
    <rPh sb="4" eb="5">
      <t>マイ</t>
    </rPh>
    <rPh sb="8" eb="11">
      <t>リョウシュウショ</t>
    </rPh>
    <rPh sb="11" eb="13">
      <t>バンゴウ</t>
    </rPh>
    <phoneticPr fontId="1"/>
  </si>
  <si>
    <t>すべて通し番号１～となります。帳簿上の処理上必要になりますので再確認をお願いします。</t>
    <rPh sb="3" eb="4">
      <t>トウ</t>
    </rPh>
    <rPh sb="5" eb="7">
      <t>バンゴウ</t>
    </rPh>
    <rPh sb="15" eb="18">
      <t>チョウボジョウ</t>
    </rPh>
    <rPh sb="19" eb="21">
      <t>ショリ</t>
    </rPh>
    <rPh sb="21" eb="22">
      <t>ジョウ</t>
    </rPh>
    <rPh sb="22" eb="24">
      <t>ヒツヨウ</t>
    </rPh>
    <rPh sb="31" eb="34">
      <t>サイカクニン</t>
    </rPh>
    <rPh sb="36" eb="37">
      <t>ネガ</t>
    </rPh>
    <phoneticPr fontId="1"/>
  </si>
  <si>
    <t>事業ごとの番号ではありません。すべての領収書を通し番号で処理します。</t>
    <rPh sb="0" eb="2">
      <t>ジギョウ</t>
    </rPh>
    <rPh sb="5" eb="7">
      <t>バンゴウ</t>
    </rPh>
    <rPh sb="19" eb="22">
      <t>リョウシュウショ</t>
    </rPh>
    <rPh sb="23" eb="24">
      <t>トオ</t>
    </rPh>
    <rPh sb="25" eb="27">
      <t>バンゴウ</t>
    </rPh>
    <rPh sb="28" eb="30">
      <t>ショリ</t>
    </rPh>
    <phoneticPr fontId="1"/>
  </si>
  <si>
    <t>補助金は、通帳記帳と同じ日付で入力をお願いします。（監査対象となるため）</t>
    <rPh sb="0" eb="3">
      <t>ホジョキン</t>
    </rPh>
    <rPh sb="5" eb="7">
      <t>ツウチョウ</t>
    </rPh>
    <rPh sb="7" eb="9">
      <t>キチョウ</t>
    </rPh>
    <rPh sb="10" eb="11">
      <t>オナ</t>
    </rPh>
    <rPh sb="12" eb="14">
      <t>ヒヅケ</t>
    </rPh>
    <rPh sb="15" eb="17">
      <t>ニュウリョク</t>
    </rPh>
    <rPh sb="19" eb="20">
      <t>ネガ</t>
    </rPh>
    <rPh sb="26" eb="28">
      <t>カンサ</t>
    </rPh>
    <rPh sb="28" eb="30">
      <t>タイショウ</t>
    </rPh>
    <phoneticPr fontId="1"/>
  </si>
  <si>
    <t>事業精算シートの入力</t>
    <rPh sb="0" eb="2">
      <t>ジギョウ</t>
    </rPh>
    <rPh sb="2" eb="4">
      <t>セイサン</t>
    </rPh>
    <rPh sb="8" eb="10">
      <t>ニュウリョク</t>
    </rPh>
    <phoneticPr fontId="1"/>
  </si>
  <si>
    <t>網掛けになっているセルに必要事項を入力してください。</t>
    <rPh sb="0" eb="2">
      <t>アミカ</t>
    </rPh>
    <rPh sb="12" eb="14">
      <t>ヒツヨウ</t>
    </rPh>
    <rPh sb="14" eb="16">
      <t>ジコウ</t>
    </rPh>
    <rPh sb="17" eb="19">
      <t>ニュウリョク</t>
    </rPh>
    <phoneticPr fontId="1"/>
  </si>
  <si>
    <t>すべてデータ反映となる重要な情報になりますので、正確に記入をお願いします。</t>
    <phoneticPr fontId="1"/>
  </si>
  <si>
    <t>入力の際は、実施要項・参加承諾書（校長認知証明のもの）領収書等の確認をお願いします。</t>
    <rPh sb="0" eb="2">
      <t>ニュウリョク</t>
    </rPh>
    <rPh sb="3" eb="4">
      <t>サイ</t>
    </rPh>
    <rPh sb="6" eb="8">
      <t>ジッシ</t>
    </rPh>
    <rPh sb="8" eb="10">
      <t>ヨウコウ</t>
    </rPh>
    <rPh sb="11" eb="13">
      <t>サンカ</t>
    </rPh>
    <rPh sb="13" eb="16">
      <t>ショウダクショ</t>
    </rPh>
    <rPh sb="17" eb="19">
      <t>コウチョウ</t>
    </rPh>
    <rPh sb="19" eb="21">
      <t>ニンチ</t>
    </rPh>
    <rPh sb="21" eb="23">
      <t>ショウメイ</t>
    </rPh>
    <rPh sb="27" eb="30">
      <t>リョウシュウショ</t>
    </rPh>
    <rPh sb="30" eb="31">
      <t>トウ</t>
    </rPh>
    <rPh sb="32" eb="34">
      <t>カクニン</t>
    </rPh>
    <rPh sb="36" eb="37">
      <t>ネガ</t>
    </rPh>
    <phoneticPr fontId="1"/>
  </si>
  <si>
    <t>データ反映の確認</t>
    <rPh sb="3" eb="5">
      <t>ハンエイ</t>
    </rPh>
    <rPh sb="6" eb="8">
      <t>カクニン</t>
    </rPh>
    <phoneticPr fontId="1"/>
  </si>
  <si>
    <t>検算の確認</t>
    <rPh sb="0" eb="2">
      <t>ケンザン</t>
    </rPh>
    <rPh sb="3" eb="5">
      <t>カクニン</t>
    </rPh>
    <phoneticPr fontId="1"/>
  </si>
  <si>
    <t>全データが正しいかどうかを検算シートで確認できます。</t>
    <rPh sb="0" eb="1">
      <t>ゼン</t>
    </rPh>
    <rPh sb="5" eb="6">
      <t>タダ</t>
    </rPh>
    <rPh sb="13" eb="15">
      <t>ケンザン</t>
    </rPh>
    <rPh sb="19" eb="21">
      <t>カクニン</t>
    </rPh>
    <phoneticPr fontId="1"/>
  </si>
  <si>
    <t>おかしいところは、再度データ確認をお願いいたします。</t>
    <rPh sb="9" eb="11">
      <t>サイド</t>
    </rPh>
    <rPh sb="14" eb="16">
      <t>カクニン</t>
    </rPh>
    <rPh sb="18" eb="19">
      <t>ネガ</t>
    </rPh>
    <phoneticPr fontId="1"/>
  </si>
  <si>
    <t>収入と支出が異なることがないようにお願いします。</t>
    <rPh sb="0" eb="2">
      <t>シュウニュウ</t>
    </rPh>
    <rPh sb="3" eb="5">
      <t>シシュツ</t>
    </rPh>
    <rPh sb="6" eb="7">
      <t>コト</t>
    </rPh>
    <rPh sb="18" eb="19">
      <t>ネガ</t>
    </rPh>
    <phoneticPr fontId="1"/>
  </si>
  <si>
    <t>データ再確認</t>
    <rPh sb="3" eb="6">
      <t>サイカクニン</t>
    </rPh>
    <phoneticPr fontId="1"/>
  </si>
  <si>
    <t>シートを打ち出し、全資料の数値が正しいかどうかを複数名で確認をします。</t>
    <rPh sb="4" eb="5">
      <t>ウ</t>
    </rPh>
    <rPh sb="6" eb="7">
      <t>ダ</t>
    </rPh>
    <rPh sb="9" eb="10">
      <t>ゼン</t>
    </rPh>
    <rPh sb="10" eb="12">
      <t>シリョウ</t>
    </rPh>
    <rPh sb="13" eb="15">
      <t>スウチ</t>
    </rPh>
    <rPh sb="16" eb="17">
      <t>タダ</t>
    </rPh>
    <rPh sb="24" eb="26">
      <t>フクスウ</t>
    </rPh>
    <rPh sb="26" eb="27">
      <t>メイ</t>
    </rPh>
    <rPh sb="28" eb="30">
      <t>カクニン</t>
    </rPh>
    <phoneticPr fontId="1"/>
  </si>
  <si>
    <t>バグ等、何かありましたら高体連までご連絡ください。</t>
    <rPh sb="2" eb="3">
      <t>トウ</t>
    </rPh>
    <rPh sb="4" eb="5">
      <t>ナニ</t>
    </rPh>
    <rPh sb="12" eb="15">
      <t>コウタイレン</t>
    </rPh>
    <rPh sb="18" eb="20">
      <t>レンラク</t>
    </rPh>
    <phoneticPr fontId="1"/>
  </si>
  <si>
    <t>帳簿データ</t>
    <rPh sb="0" eb="2">
      <t>チョウボ</t>
    </rPh>
    <phoneticPr fontId="1"/>
  </si>
  <si>
    <t>コード
NO</t>
    <phoneticPr fontId="1"/>
  </si>
  <si>
    <t>様式７－１データ</t>
    <rPh sb="0" eb="2">
      <t>ヨウシキ</t>
    </rPh>
    <phoneticPr fontId="1"/>
  </si>
  <si>
    <t>細目</t>
    <rPh sb="0" eb="2">
      <t>サイモク</t>
    </rPh>
    <phoneticPr fontId="1"/>
  </si>
  <si>
    <t>収入額</t>
    <rPh sb="0" eb="3">
      <t>シュウニュウガク</t>
    </rPh>
    <phoneticPr fontId="1"/>
  </si>
  <si>
    <t>支出額</t>
    <rPh sb="0" eb="3">
      <t>シシュツガク</t>
    </rPh>
    <phoneticPr fontId="1"/>
  </si>
  <si>
    <t>差額</t>
    <rPh sb="0" eb="2">
      <t>サガク</t>
    </rPh>
    <phoneticPr fontId="1"/>
  </si>
  <si>
    <t>データ比較</t>
    <rPh sb="3" eb="5">
      <t>ヒカク</t>
    </rPh>
    <phoneticPr fontId="1"/>
  </si>
  <si>
    <t>検算結果</t>
    <rPh sb="0" eb="2">
      <t>ケンザン</t>
    </rPh>
    <rPh sb="2" eb="4">
      <t>ケッカ</t>
    </rPh>
    <phoneticPr fontId="1"/>
  </si>
  <si>
    <t>様式７－３データ</t>
    <rPh sb="0" eb="2">
      <t>ヨウシキ</t>
    </rPh>
    <phoneticPr fontId="1"/>
  </si>
  <si>
    <t>交付金　合計額</t>
    <rPh sb="0" eb="3">
      <t>コウフキン</t>
    </rPh>
    <rPh sb="4" eb="7">
      <t>ゴウケイガク</t>
    </rPh>
    <phoneticPr fontId="1"/>
  </si>
  <si>
    <t>個人負担金</t>
    <rPh sb="0" eb="2">
      <t>コジン</t>
    </rPh>
    <rPh sb="2" eb="5">
      <t>フタンキン</t>
    </rPh>
    <phoneticPr fontId="1"/>
  </si>
  <si>
    <t>専門部負担金</t>
    <rPh sb="0" eb="3">
      <t>センモンブ</t>
    </rPh>
    <rPh sb="3" eb="6">
      <t>フタンキン</t>
    </rPh>
    <phoneticPr fontId="1"/>
  </si>
  <si>
    <t>雑収入</t>
    <rPh sb="0" eb="3">
      <t>ザツシュウニュウ</t>
    </rPh>
    <phoneticPr fontId="1"/>
  </si>
  <si>
    <t>報償費</t>
  </si>
  <si>
    <t>旅　費</t>
  </si>
  <si>
    <t>交通費</t>
  </si>
  <si>
    <t>宿泊費</t>
  </si>
  <si>
    <t>需用費</t>
  </si>
  <si>
    <t>燃料費</t>
  </si>
  <si>
    <t>賄材料費</t>
  </si>
  <si>
    <t>修繕料</t>
  </si>
  <si>
    <t>役務費</t>
  </si>
  <si>
    <t>通信運搬費</t>
  </si>
  <si>
    <t>手数料</t>
  </si>
  <si>
    <t>使用料及び賃借料</t>
  </si>
  <si>
    <t>備　品
購入費</t>
  </si>
  <si>
    <t>用器具等
購入費</t>
  </si>
  <si>
    <t>負担金
補助
及び
交付金</t>
  </si>
  <si>
    <t>負担金</t>
  </si>
  <si>
    <t>帳簿と７－１</t>
    <rPh sb="0" eb="2">
      <t>チョウボ</t>
    </rPh>
    <phoneticPr fontId="1"/>
  </si>
  <si>
    <t>帳簿と７－３</t>
    <rPh sb="0" eb="2">
      <t>チョウボ</t>
    </rPh>
    <phoneticPr fontId="1"/>
  </si>
  <si>
    <t>７－１と７－３</t>
    <phoneticPr fontId="1"/>
  </si>
  <si>
    <t>競技力向上対策費　帳簿記載用　科目・項目コード表</t>
    <rPh sb="0" eb="3">
      <t>キョウギリョク</t>
    </rPh>
    <rPh sb="3" eb="5">
      <t>コウジョウ</t>
    </rPh>
    <rPh sb="5" eb="8">
      <t>タイサクヒ</t>
    </rPh>
    <rPh sb="9" eb="11">
      <t>チョウボ</t>
    </rPh>
    <rPh sb="11" eb="13">
      <t>キサイ</t>
    </rPh>
    <rPh sb="13" eb="14">
      <t>ヨウ</t>
    </rPh>
    <rPh sb="15" eb="17">
      <t>カモク</t>
    </rPh>
    <rPh sb="18" eb="20">
      <t>コウモク</t>
    </rPh>
    <rPh sb="23" eb="24">
      <t>ヒョウ</t>
    </rPh>
    <phoneticPr fontId="1"/>
  </si>
  <si>
    <t>領収書綴り</t>
    <rPh sb="0" eb="3">
      <t>リョウシュウショ</t>
    </rPh>
    <rPh sb="3" eb="4">
      <t>ツヅ</t>
    </rPh>
    <phoneticPr fontId="1"/>
  </si>
  <si>
    <t>通帳の写し台紙</t>
    <rPh sb="0" eb="2">
      <t>ツウチョウ</t>
    </rPh>
    <rPh sb="3" eb="4">
      <t>ウツ</t>
    </rPh>
    <rPh sb="5" eb="7">
      <t>ダイシ</t>
    </rPh>
    <phoneticPr fontId="1"/>
  </si>
  <si>
    <t>提出用貼り付け用の台紙としてお使いください</t>
    <rPh sb="0" eb="2">
      <t>テイシュツ</t>
    </rPh>
    <rPh sb="2" eb="3">
      <t>ヨウ</t>
    </rPh>
    <rPh sb="3" eb="4">
      <t>ハ</t>
    </rPh>
    <rPh sb="5" eb="6">
      <t>ツ</t>
    </rPh>
    <rPh sb="7" eb="8">
      <t>ヨウ</t>
    </rPh>
    <rPh sb="9" eb="11">
      <t>ダイシ</t>
    </rPh>
    <rPh sb="15" eb="16">
      <t>ツカ</t>
    </rPh>
    <phoneticPr fontId="1"/>
  </si>
  <si>
    <t>項目表・使途基準額表・会計研修会資料等を参考に確実な対応をお願いいたします。</t>
    <rPh sb="0" eb="2">
      <t>コウモク</t>
    </rPh>
    <rPh sb="2" eb="3">
      <t>ヒョウ</t>
    </rPh>
    <rPh sb="4" eb="6">
      <t>シト</t>
    </rPh>
    <rPh sb="6" eb="9">
      <t>キジュンガク</t>
    </rPh>
    <rPh sb="9" eb="10">
      <t>ヒョウ</t>
    </rPh>
    <rPh sb="11" eb="13">
      <t>カイケイ</t>
    </rPh>
    <rPh sb="13" eb="16">
      <t>ケンシュウカイ</t>
    </rPh>
    <rPh sb="16" eb="19">
      <t>シリョウナド</t>
    </rPh>
    <rPh sb="20" eb="22">
      <t>サンコウ</t>
    </rPh>
    <rPh sb="23" eb="25">
      <t>カクジツ</t>
    </rPh>
    <rPh sb="26" eb="28">
      <t>タイオウ</t>
    </rPh>
    <rPh sb="30" eb="31">
      <t>ネガ</t>
    </rPh>
    <phoneticPr fontId="1"/>
  </si>
  <si>
    <t>（提出用）出納データを記入します</t>
    <rPh sb="1" eb="3">
      <t>テイシュツ</t>
    </rPh>
    <rPh sb="3" eb="4">
      <t>ヨウ</t>
    </rPh>
    <rPh sb="5" eb="7">
      <t>スイトウ</t>
    </rPh>
    <rPh sb="11" eb="13">
      <t>キニュウ</t>
    </rPh>
    <phoneticPr fontId="1"/>
  </si>
  <si>
    <t>データの確認用のシートです（添付資料）</t>
    <rPh sb="4" eb="6">
      <t>カクニン</t>
    </rPh>
    <rPh sb="6" eb="7">
      <t>ヨウ</t>
    </rPh>
    <rPh sb="14" eb="16">
      <t>テンプ</t>
    </rPh>
    <rPh sb="16" eb="18">
      <t>シリョウ</t>
    </rPh>
    <phoneticPr fontId="1"/>
  </si>
  <si>
    <t>○各事業ごとに領収書はまとめて管理をしてください。</t>
    <rPh sb="1" eb="4">
      <t>カクジギョウ</t>
    </rPh>
    <rPh sb="7" eb="10">
      <t>リョウシュウショ</t>
    </rPh>
    <rPh sb="15" eb="17">
      <t>カンリ</t>
    </rPh>
    <phoneticPr fontId="1"/>
  </si>
  <si>
    <t>すべての金銭の出入りを入力します。</t>
    <rPh sb="4" eb="6">
      <t>キンセン</t>
    </rPh>
    <rPh sb="7" eb="9">
      <t>デイ</t>
    </rPh>
    <rPh sb="11" eb="13">
      <t>ニュウリョク</t>
    </rPh>
    <phoneticPr fontId="1"/>
  </si>
  <si>
    <t>コードを入力すると、科目項目が関数で反映します。（必ず入力して下さい）</t>
    <rPh sb="4" eb="6">
      <t>ニュウリョク</t>
    </rPh>
    <rPh sb="10" eb="12">
      <t>カモク</t>
    </rPh>
    <rPh sb="12" eb="14">
      <t>コウモク</t>
    </rPh>
    <rPh sb="15" eb="17">
      <t>カンスウ</t>
    </rPh>
    <rPh sb="18" eb="20">
      <t>ハンエイ</t>
    </rPh>
    <rPh sb="25" eb="26">
      <t>カナラ</t>
    </rPh>
    <rPh sb="27" eb="29">
      <t>ニュウリョク</t>
    </rPh>
    <rPh sb="31" eb="32">
      <t>クダ</t>
    </rPh>
    <phoneticPr fontId="1"/>
  </si>
  <si>
    <t>各事業ごとに１シート使用してください。（データ反映で重要になります）</t>
    <rPh sb="0" eb="3">
      <t>カクジギョウ</t>
    </rPh>
    <rPh sb="10" eb="12">
      <t>シヨウ</t>
    </rPh>
    <rPh sb="23" eb="25">
      <t>ハンエイ</t>
    </rPh>
    <rPh sb="26" eb="28">
      <t>ジュウヨウ</t>
    </rPh>
    <phoneticPr fontId="1"/>
  </si>
  <si>
    <t>データ入力できましたら、提出書類すべてを確認してください。</t>
    <rPh sb="3" eb="5">
      <t>ニュウリョク</t>
    </rPh>
    <rPh sb="12" eb="14">
      <t>テイシュツ</t>
    </rPh>
    <rPh sb="14" eb="16">
      <t>ショルイ</t>
    </rPh>
    <rPh sb="20" eb="22">
      <t>カクニン</t>
    </rPh>
    <phoneticPr fontId="1"/>
  </si>
  <si>
    <t>決済段階（部長印段階前）では、専門部段階で
必ず提出書類の確認を、複数の目でお願いいたします。</t>
    <rPh sb="0" eb="2">
      <t>ケッサイ</t>
    </rPh>
    <rPh sb="2" eb="4">
      <t>ダンカイ</t>
    </rPh>
    <rPh sb="5" eb="7">
      <t>ブチョウ</t>
    </rPh>
    <rPh sb="7" eb="8">
      <t>イン</t>
    </rPh>
    <rPh sb="8" eb="10">
      <t>ダンカイ</t>
    </rPh>
    <rPh sb="10" eb="11">
      <t>マエ</t>
    </rPh>
    <rPh sb="15" eb="18">
      <t>センモンブ</t>
    </rPh>
    <rPh sb="18" eb="20">
      <t>ダンカイ</t>
    </rPh>
    <rPh sb="22" eb="23">
      <t>カナラ</t>
    </rPh>
    <rPh sb="24" eb="26">
      <t>テイシュツ</t>
    </rPh>
    <rPh sb="26" eb="28">
      <t>ショルイ</t>
    </rPh>
    <rPh sb="29" eb="31">
      <t>カクニン</t>
    </rPh>
    <rPh sb="33" eb="35">
      <t>フクスウ</t>
    </rPh>
    <rPh sb="36" eb="37">
      <t>メ</t>
    </rPh>
    <rPh sb="39" eb="40">
      <t>ネガ</t>
    </rPh>
    <phoneticPr fontId="1"/>
  </si>
  <si>
    <t>提出段階の処理</t>
    <rPh sb="0" eb="2">
      <t>テイシュツ</t>
    </rPh>
    <rPh sb="2" eb="4">
      <t>ダンカイ</t>
    </rPh>
    <rPh sb="5" eb="7">
      <t>ショリ</t>
    </rPh>
    <phoneticPr fontId="1"/>
  </si>
  <si>
    <t>選手強化実績報告書　　入力の手引き</t>
    <rPh sb="0" eb="2">
      <t>センシュ</t>
    </rPh>
    <rPh sb="2" eb="4">
      <t>キョウカ</t>
    </rPh>
    <rPh sb="4" eb="6">
      <t>ジッセキ</t>
    </rPh>
    <rPh sb="6" eb="9">
      <t>ホウコクショ</t>
    </rPh>
    <rPh sb="11" eb="13">
      <t>ニュウリョク</t>
    </rPh>
    <rPh sb="14" eb="16">
      <t>テビ</t>
    </rPh>
    <phoneticPr fontId="1"/>
  </si>
  <si>
    <t>入力の手引き</t>
    <rPh sb="0" eb="2">
      <t>ニュウリョク</t>
    </rPh>
    <rPh sb="3" eb="5">
      <t>テビ</t>
    </rPh>
    <phoneticPr fontId="1"/>
  </si>
  <si>
    <t>○入力手順</t>
    <rPh sb="1" eb="3">
      <t>ニュウリョク</t>
    </rPh>
    <rPh sb="3" eb="5">
      <t>テジュン</t>
    </rPh>
    <phoneticPr fontId="1"/>
  </si>
  <si>
    <t>様式　７－２</t>
    <rPh sb="0" eb="2">
      <t>ヨウシキ</t>
    </rPh>
    <phoneticPr fontId="1"/>
  </si>
  <si>
    <t>泊</t>
  </si>
  <si>
    <t>日</t>
  </si>
  <si>
    <t>合計
回数</t>
    <rPh sb="0" eb="2">
      <t>ゴウケイ</t>
    </rPh>
    <rPh sb="3" eb="5">
      <t>カイスウ</t>
    </rPh>
    <phoneticPr fontId="1"/>
  </si>
  <si>
    <t>様式　７－３</t>
    <rPh sb="0" eb="2">
      <t>ヨウシキ</t>
    </rPh>
    <phoneticPr fontId="1"/>
  </si>
  <si>
    <t>男</t>
    <rPh sb="0" eb="1">
      <t>オトコ</t>
    </rPh>
    <phoneticPr fontId="1"/>
  </si>
  <si>
    <t>女</t>
    <rPh sb="0" eb="1">
      <t>オンナ</t>
    </rPh>
    <phoneticPr fontId="1"/>
  </si>
  <si>
    <t>検算</t>
    <rPh sb="0" eb="2">
      <t>ケンザン</t>
    </rPh>
    <phoneticPr fontId="1"/>
  </si>
  <si>
    <t>code</t>
  </si>
  <si>
    <t>Date
check</t>
    <phoneticPr fontId="1"/>
  </si>
  <si>
    <t>実績報告書　検算用　チェックシート</t>
    <rPh sb="0" eb="2">
      <t>ジッセキ</t>
    </rPh>
    <rPh sb="2" eb="5">
      <t>ホウコクショ</t>
    </rPh>
    <rPh sb="6" eb="8">
      <t>ケンザン</t>
    </rPh>
    <rPh sb="8" eb="9">
      <t>ヨウ</t>
    </rPh>
    <phoneticPr fontId="1"/>
  </si>
  <si>
    <t>報償金</t>
    <rPh sb="2" eb="3">
      <t>キン</t>
    </rPh>
    <phoneticPr fontId="1"/>
  </si>
  <si>
    <t>報償金</t>
    <rPh sb="0" eb="3">
      <t>ホウショウキン</t>
    </rPh>
    <phoneticPr fontId="1"/>
  </si>
  <si>
    <t>データ</t>
    <phoneticPr fontId="1"/>
  </si>
  <si>
    <t>データ</t>
    <phoneticPr fontId="1"/>
  </si>
  <si>
    <r>
      <t>シート印刷・提出作業準備</t>
    </r>
    <r>
      <rPr>
        <b/>
        <sz val="10.5"/>
        <rFont val="ＭＳ ゴシック"/>
        <family val="3"/>
        <charset val="128"/>
      </rPr>
      <t>（シート印刷は未記入部分があっても全ページ印刷をお願いします）</t>
    </r>
    <rPh sb="3" eb="5">
      <t>インサツ</t>
    </rPh>
    <rPh sb="6" eb="8">
      <t>テイシュツ</t>
    </rPh>
    <rPh sb="8" eb="10">
      <t>サギョウ</t>
    </rPh>
    <rPh sb="10" eb="12">
      <t>ジュンビ</t>
    </rPh>
    <rPh sb="16" eb="18">
      <t>インサツ</t>
    </rPh>
    <rPh sb="19" eb="22">
      <t>ミキニュウ</t>
    </rPh>
    <rPh sb="22" eb="24">
      <t>ブブン</t>
    </rPh>
    <rPh sb="29" eb="30">
      <t>ゼン</t>
    </rPh>
    <rPh sb="33" eb="35">
      <t>インサツ</t>
    </rPh>
    <rPh sb="37" eb="38">
      <t>ネガ</t>
    </rPh>
    <phoneticPr fontId="1"/>
  </si>
  <si>
    <t>印刷は、「表シート」「７－１」「７－２」「７－３」「帳簿」「事業精算（）」と</t>
    <rPh sb="0" eb="2">
      <t>インサツ</t>
    </rPh>
    <rPh sb="5" eb="6">
      <t>ヒョウ</t>
    </rPh>
    <rPh sb="26" eb="28">
      <t>チョウボ</t>
    </rPh>
    <rPh sb="30" eb="32">
      <t>ジギョウ</t>
    </rPh>
    <rPh sb="32" eb="34">
      <t>セイサン</t>
    </rPh>
    <phoneticPr fontId="1"/>
  </si>
  <si>
    <t>「通帳写し」会計の根拠となる添付資料（「実施要項」「領収書綴り」「参加承諾書」等）を</t>
    <rPh sb="1" eb="3">
      <t>ツウチョウ</t>
    </rPh>
    <rPh sb="3" eb="4">
      <t>ウツ</t>
    </rPh>
    <rPh sb="6" eb="8">
      <t>カイケイ</t>
    </rPh>
    <rPh sb="9" eb="11">
      <t>コンキョ</t>
    </rPh>
    <rPh sb="14" eb="16">
      <t>テンプ</t>
    </rPh>
    <rPh sb="16" eb="18">
      <t>シリョウ</t>
    </rPh>
    <rPh sb="20" eb="22">
      <t>ジッシ</t>
    </rPh>
    <rPh sb="22" eb="24">
      <t>ヨウコウ</t>
    </rPh>
    <rPh sb="26" eb="29">
      <t>リョウシュウショ</t>
    </rPh>
    <rPh sb="29" eb="30">
      <t>ツヅ</t>
    </rPh>
    <rPh sb="33" eb="35">
      <t>サンカ</t>
    </rPh>
    <rPh sb="35" eb="38">
      <t>ショウダクショ</t>
    </rPh>
    <rPh sb="39" eb="40">
      <t>トウ</t>
    </rPh>
    <phoneticPr fontId="1"/>
  </si>
  <si>
    <t>その際、検算シートや修正対応のためにデータを持参していただくと</t>
    <rPh sb="2" eb="3">
      <t>サイ</t>
    </rPh>
    <rPh sb="4" eb="6">
      <t>ケンザン</t>
    </rPh>
    <rPh sb="10" eb="12">
      <t>シュウセイ</t>
    </rPh>
    <rPh sb="12" eb="14">
      <t>タイオウ</t>
    </rPh>
    <rPh sb="22" eb="24">
      <t>ジサン</t>
    </rPh>
    <phoneticPr fontId="1"/>
  </si>
  <si>
    <t>確認作業がよりスムーズに確実に対応できます。</t>
    <rPh sb="12" eb="14">
      <t>カクジツ</t>
    </rPh>
    <phoneticPr fontId="1"/>
  </si>
  <si>
    <t>また、各事業別に事業精算書・実施要項・参加承諾書・領収書綴りと綴じ込んでいただくと</t>
    <rPh sb="3" eb="4">
      <t>カク</t>
    </rPh>
    <rPh sb="4" eb="6">
      <t>ジギョウ</t>
    </rPh>
    <rPh sb="6" eb="7">
      <t>ベツ</t>
    </rPh>
    <rPh sb="8" eb="10">
      <t>ジギョウ</t>
    </rPh>
    <rPh sb="10" eb="13">
      <t>セイサンショ</t>
    </rPh>
    <rPh sb="14" eb="16">
      <t>ジッシ</t>
    </rPh>
    <rPh sb="16" eb="18">
      <t>ヨウコウ</t>
    </rPh>
    <rPh sb="19" eb="21">
      <t>サンカ</t>
    </rPh>
    <rPh sb="21" eb="24">
      <t>ショウダクショ</t>
    </rPh>
    <rPh sb="25" eb="28">
      <t>リョウシュウショ</t>
    </rPh>
    <rPh sb="28" eb="29">
      <t>ツズ</t>
    </rPh>
    <rPh sb="31" eb="32">
      <t>ト</t>
    </rPh>
    <rPh sb="33" eb="34">
      <t>コ</t>
    </rPh>
    <phoneticPr fontId="1"/>
  </si>
  <si>
    <t>確認作業がスムーズになります。</t>
    <rPh sb="0" eb="2">
      <t>カクニン</t>
    </rPh>
    <rPh sb="2" eb="4">
      <t>サギョウ</t>
    </rPh>
    <phoneticPr fontId="1"/>
  </si>
  <si>
    <t>クリアフォルダ等にファイリングして高体連まで提出期日までに持参してください。</t>
    <rPh sb="7" eb="8">
      <t>トウ</t>
    </rPh>
    <rPh sb="22" eb="24">
      <t>テイシュツ</t>
    </rPh>
    <rPh sb="24" eb="26">
      <t>キジツ</t>
    </rPh>
    <phoneticPr fontId="1"/>
  </si>
  <si>
    <t>領収書綴り台紙をご活用いただき、事業NO、実施日・事業名・台紙内合計金額を記入してください。</t>
    <rPh sb="0" eb="3">
      <t>リョウシュウショ</t>
    </rPh>
    <rPh sb="3" eb="4">
      <t>ツヅ</t>
    </rPh>
    <rPh sb="5" eb="7">
      <t>ダイシ</t>
    </rPh>
    <rPh sb="9" eb="11">
      <t>カツヨウ</t>
    </rPh>
    <rPh sb="16" eb="18">
      <t>ジギョウ</t>
    </rPh>
    <rPh sb="21" eb="24">
      <t>ジッシビ</t>
    </rPh>
    <rPh sb="25" eb="27">
      <t>ジギョウ</t>
    </rPh>
    <rPh sb="27" eb="28">
      <t>メイ</t>
    </rPh>
    <rPh sb="29" eb="31">
      <t>ダイシ</t>
    </rPh>
    <rPh sb="31" eb="32">
      <t>ナイ</t>
    </rPh>
    <rPh sb="32" eb="34">
      <t>ゴウケイ</t>
    </rPh>
    <rPh sb="34" eb="36">
      <t>キンガク</t>
    </rPh>
    <rPh sb="37" eb="39">
      <t>キニュウ</t>
    </rPh>
    <phoneticPr fontId="1"/>
  </si>
  <si>
    <t>入力は、表シート、帳簿シート、各事業精算シートのみですべてデータが構成できます。</t>
    <rPh sb="0" eb="2">
      <t>ニュウリョク</t>
    </rPh>
    <rPh sb="4" eb="5">
      <t>ヒョウ</t>
    </rPh>
    <rPh sb="9" eb="11">
      <t>チョウボ</t>
    </rPh>
    <rPh sb="15" eb="16">
      <t>カク</t>
    </rPh>
    <rPh sb="16" eb="18">
      <t>ジギョウ</t>
    </rPh>
    <rPh sb="18" eb="20">
      <t>セイサン</t>
    </rPh>
    <rPh sb="33" eb="35">
      <t>コウセイ</t>
    </rPh>
    <phoneticPr fontId="1"/>
  </si>
  <si>
    <t>上記以外のシートは入力・加工しないでください。なお、シートには、保護がかかっております。</t>
    <rPh sb="0" eb="2">
      <t>ジョウキ</t>
    </rPh>
    <rPh sb="2" eb="4">
      <t>イガイ</t>
    </rPh>
    <rPh sb="9" eb="11">
      <t>ニュウリョク</t>
    </rPh>
    <rPh sb="12" eb="14">
      <t>カコウ</t>
    </rPh>
    <phoneticPr fontId="1"/>
  </si>
  <si>
    <t>シート構成</t>
    <rPh sb="3" eb="5">
      <t>コウセイ</t>
    </rPh>
    <phoneticPr fontId="1"/>
  </si>
  <si>
    <t>様式　７－１　７－３　帳簿　事業精算シート　検算用シート　綴り（領収書・通帳）</t>
    <rPh sb="0" eb="2">
      <t>ヨウシキ</t>
    </rPh>
    <rPh sb="11" eb="13">
      <t>チョウボ</t>
    </rPh>
    <rPh sb="14" eb="16">
      <t>ジギョウ</t>
    </rPh>
    <rPh sb="16" eb="18">
      <t>セイサン</t>
    </rPh>
    <rPh sb="22" eb="24">
      <t>ケンザン</t>
    </rPh>
    <rPh sb="24" eb="25">
      <t>ヨウ</t>
    </rPh>
    <rPh sb="29" eb="30">
      <t>ツズ</t>
    </rPh>
    <rPh sb="32" eb="35">
      <t>リョウシュウショ</t>
    </rPh>
    <rPh sb="36" eb="38">
      <t>ツウチョウ</t>
    </rPh>
    <phoneticPr fontId="1"/>
  </si>
  <si>
    <t>月</t>
    <rPh sb="0" eb="1">
      <t>ガツ</t>
    </rPh>
    <phoneticPr fontId="1"/>
  </si>
  <si>
    <t>年</t>
    <rPh sb="0" eb="1">
      <t>ネン</t>
    </rPh>
    <phoneticPr fontId="1"/>
  </si>
  <si>
    <t>内訳・摘要等</t>
    <rPh sb="0" eb="2">
      <t>ウチワケ</t>
    </rPh>
    <rPh sb="3" eb="5">
      <t>テキヨウ</t>
    </rPh>
    <rPh sb="5" eb="6">
      <t>トウ</t>
    </rPh>
    <phoneticPr fontId="23"/>
  </si>
  <si>
    <t>←　期日は　月/日（曜日）～月/日（曜日）で入力してください</t>
    <rPh sb="2" eb="4">
      <t>キジツ</t>
    </rPh>
    <rPh sb="6" eb="7">
      <t>ガツ</t>
    </rPh>
    <rPh sb="8" eb="9">
      <t>ニチ</t>
    </rPh>
    <rPh sb="10" eb="12">
      <t>ヨウビ</t>
    </rPh>
    <rPh sb="14" eb="15">
      <t>ガツ</t>
    </rPh>
    <rPh sb="16" eb="17">
      <t>ニチ</t>
    </rPh>
    <rPh sb="18" eb="20">
      <t>ヨウビ</t>
    </rPh>
    <rPh sb="22" eb="24">
      <t>ニュウリョク</t>
    </rPh>
    <phoneticPr fontId="1"/>
  </si>
  <si>
    <t>交通費に関しては、領収を別にとる場合については</t>
    <rPh sb="0" eb="3">
      <t>コウツウヒ</t>
    </rPh>
    <rPh sb="4" eb="5">
      <t>カン</t>
    </rPh>
    <rPh sb="9" eb="11">
      <t>リョウシュウ</t>
    </rPh>
    <rPh sb="12" eb="13">
      <t>ベツ</t>
    </rPh>
    <rPh sb="16" eb="18">
      <t>バアイ</t>
    </rPh>
    <phoneticPr fontId="1"/>
  </si>
  <si>
    <t>宿泊費に関しては、領収を一括で対応する場合については</t>
    <rPh sb="0" eb="3">
      <t>シュクハクヒ</t>
    </rPh>
    <rPh sb="4" eb="5">
      <t>カン</t>
    </rPh>
    <rPh sb="9" eb="11">
      <t>リョウシュウ</t>
    </rPh>
    <rPh sb="12" eb="14">
      <t>イッカツ</t>
    </rPh>
    <rPh sb="15" eb="17">
      <t>タイオウ</t>
    </rPh>
    <rPh sb="19" eb="21">
      <t>バアイ</t>
    </rPh>
    <phoneticPr fontId="1"/>
  </si>
  <si>
    <t>直接、項目・交通費欄に入力してください。</t>
    <rPh sb="0" eb="2">
      <t>チョクセツ</t>
    </rPh>
    <rPh sb="3" eb="5">
      <t>コウモク</t>
    </rPh>
    <rPh sb="6" eb="9">
      <t>コウツウヒ</t>
    </rPh>
    <rPh sb="9" eb="10">
      <t>ラン</t>
    </rPh>
    <rPh sb="11" eb="13">
      <t>ニュウリョク</t>
    </rPh>
    <phoneticPr fontId="1"/>
  </si>
  <si>
    <t>直接、項目・宿泊費欄に入力してください。</t>
    <rPh sb="0" eb="2">
      <t>チョクセツ</t>
    </rPh>
    <rPh sb="3" eb="5">
      <t>コウモク</t>
    </rPh>
    <rPh sb="6" eb="9">
      <t>シュクハクヒ</t>
    </rPh>
    <rPh sb="9" eb="10">
      <t>ラン</t>
    </rPh>
    <rPh sb="11" eb="13">
      <t>ニュウリョク</t>
    </rPh>
    <phoneticPr fontId="1"/>
  </si>
  <si>
    <t>報償費につきましては、1日あたりの単価を入力して</t>
    <rPh sb="0" eb="3">
      <t>ホウショウヒ</t>
    </rPh>
    <rPh sb="12" eb="13">
      <t>ニチ</t>
    </rPh>
    <rPh sb="17" eb="19">
      <t>タンカ</t>
    </rPh>
    <rPh sb="20" eb="22">
      <t>ニュウリョク</t>
    </rPh>
    <phoneticPr fontId="1"/>
  </si>
  <si>
    <t>人数・日数を入力してください。</t>
    <rPh sb="0" eb="2">
      <t>ニンズウ</t>
    </rPh>
    <rPh sb="3" eb="5">
      <t>ニッスウ</t>
    </rPh>
    <rPh sb="6" eb="8">
      <t>ニュウリョク</t>
    </rPh>
    <phoneticPr fontId="1"/>
  </si>
  <si>
    <t>摘要を記入ください（発・着等）</t>
    <rPh sb="0" eb="2">
      <t>テキヨウ</t>
    </rPh>
    <rPh sb="3" eb="5">
      <t>キニュウ</t>
    </rPh>
    <rPh sb="10" eb="11">
      <t>ハツ</t>
    </rPh>
    <rPh sb="12" eb="13">
      <t>チャク</t>
    </rPh>
    <rPh sb="13" eb="14">
      <t>トウ</t>
    </rPh>
    <phoneticPr fontId="1"/>
  </si>
  <si>
    <t>実費の合計を記入してください。</t>
    <rPh sb="0" eb="2">
      <t>ジッピ</t>
    </rPh>
    <rPh sb="3" eb="5">
      <t>ゴウケイ</t>
    </rPh>
    <rPh sb="6" eb="8">
      <t>キニュウ</t>
    </rPh>
    <phoneticPr fontId="1"/>
  </si>
  <si>
    <t>摘要に、具体的項目を記入してください。</t>
    <rPh sb="0" eb="2">
      <t>テキヨウ</t>
    </rPh>
    <rPh sb="4" eb="7">
      <t>グタイテキ</t>
    </rPh>
    <rPh sb="7" eb="9">
      <t>コウモク</t>
    </rPh>
    <rPh sb="10" eb="12">
      <t>キニュウ</t>
    </rPh>
    <phoneticPr fontId="1"/>
  </si>
  <si>
    <t>【実績報告書】</t>
    <rPh sb="1" eb="3">
      <t>ジッセキ</t>
    </rPh>
    <rPh sb="3" eb="6">
      <t>ホウコクショ</t>
    </rPh>
    <phoneticPr fontId="1"/>
  </si>
  <si>
    <t>【 証拠書類 】</t>
    <rPh sb="2" eb="4">
      <t>ショウコ</t>
    </rPh>
    <rPh sb="4" eb="6">
      <t>ショルイ</t>
    </rPh>
    <phoneticPr fontId="1"/>
  </si>
  <si>
    <t>負担金補助
及び交付金</t>
    <phoneticPr fontId="1"/>
  </si>
  <si>
    <t>会  場</t>
    <rPh sb="0" eb="1">
      <t>カイ</t>
    </rPh>
    <rPh sb="3" eb="4">
      <t>バ</t>
    </rPh>
    <phoneticPr fontId="1"/>
  </si>
  <si>
    <t>説明欄に内訳を記入してください</t>
    <rPh sb="0" eb="3">
      <t>セツメイラン</t>
    </rPh>
    <rPh sb="4" eb="6">
      <t>ウチワケ</t>
    </rPh>
    <rPh sb="7" eb="9">
      <t>キニュウ</t>
    </rPh>
    <phoneticPr fontId="1"/>
  </si>
  <si>
    <t>選手（男）</t>
    <rPh sb="0" eb="2">
      <t>センシュ</t>
    </rPh>
    <rPh sb="3" eb="4">
      <t>オトコ</t>
    </rPh>
    <phoneticPr fontId="1"/>
  </si>
  <si>
    <t>選手（女）</t>
    <rPh sb="0" eb="2">
      <t>センシュ</t>
    </rPh>
    <rPh sb="3" eb="4">
      <t>オンナ</t>
    </rPh>
    <phoneticPr fontId="1"/>
  </si>
  <si>
    <t>選手計</t>
    <rPh sb="0" eb="2">
      <t>センシュ</t>
    </rPh>
    <rPh sb="2" eb="3">
      <t>ケイ</t>
    </rPh>
    <phoneticPr fontId="1"/>
  </si>
  <si>
    <t>1-20</t>
    <phoneticPr fontId="1"/>
  </si>
  <si>
    <t>専門部
一般会計</t>
    <rPh sb="0" eb="3">
      <t>センモンブ</t>
    </rPh>
    <rPh sb="4" eb="6">
      <t>イッパン</t>
    </rPh>
    <rPh sb="6" eb="8">
      <t>カイケイ</t>
    </rPh>
    <phoneticPr fontId="1"/>
  </si>
  <si>
    <t>部長</t>
    <rPh sb="0" eb="2">
      <t>ブチョウ</t>
    </rPh>
    <phoneticPr fontId="1"/>
  </si>
  <si>
    <t>委員長</t>
    <rPh sb="0" eb="3">
      <t>イインチョウ</t>
    </rPh>
    <phoneticPr fontId="1"/>
  </si>
  <si>
    <t>事業数が４０を超える場合に関しては高体連までご連絡ください</t>
    <rPh sb="0" eb="3">
      <t>ジギョウスウ</t>
    </rPh>
    <rPh sb="7" eb="8">
      <t>コ</t>
    </rPh>
    <rPh sb="10" eb="12">
      <t>バアイ</t>
    </rPh>
    <rPh sb="13" eb="14">
      <t>カン</t>
    </rPh>
    <rPh sb="17" eb="20">
      <t>コウタイレン</t>
    </rPh>
    <rPh sb="23" eb="25">
      <t>レンラク</t>
    </rPh>
    <phoneticPr fontId="1"/>
  </si>
  <si>
    <t>保険料</t>
    <rPh sb="0" eb="3">
      <t>ホケンリョウ</t>
    </rPh>
    <phoneticPr fontId="1"/>
  </si>
  <si>
    <t>保　　 険　 　料</t>
    <rPh sb="0" eb="1">
      <t>ホ</t>
    </rPh>
    <rPh sb="4" eb="5">
      <t>ケン</t>
    </rPh>
    <rPh sb="8" eb="9">
      <t>リョウ</t>
    </rPh>
    <phoneticPr fontId="1"/>
  </si>
  <si>
    <t>1日実施の場合は、'4/10 と入力して下さい</t>
    <rPh sb="1" eb="2">
      <t>ニチ</t>
    </rPh>
    <rPh sb="2" eb="4">
      <t>ジッシ</t>
    </rPh>
    <rPh sb="5" eb="7">
      <t>バアイ</t>
    </rPh>
    <rPh sb="16" eb="18">
      <t>ニュウリョク</t>
    </rPh>
    <rPh sb="20" eb="21">
      <t>クダ</t>
    </rPh>
    <phoneticPr fontId="1"/>
  </si>
  <si>
    <t>保険料：</t>
    <rPh sb="0" eb="3">
      <t>ホケンリョウ</t>
    </rPh>
    <phoneticPr fontId="1"/>
  </si>
  <si>
    <t>←別紙に内訳がある場合は、摘要欄に（別紙参照）と記載して下さい。</t>
    <rPh sb="1" eb="3">
      <t>ベッシ</t>
    </rPh>
    <rPh sb="4" eb="6">
      <t>ウチワケ</t>
    </rPh>
    <rPh sb="9" eb="11">
      <t>バアイ</t>
    </rPh>
    <rPh sb="13" eb="16">
      <t>テキヨウラン</t>
    </rPh>
    <rPh sb="18" eb="20">
      <t>ベッシ</t>
    </rPh>
    <rPh sb="20" eb="22">
      <t>サンショウ</t>
    </rPh>
    <rPh sb="24" eb="26">
      <t>キサイ</t>
    </rPh>
    <rPh sb="28" eb="29">
      <t>クダ</t>
    </rPh>
    <phoneticPr fontId="1"/>
  </si>
  <si>
    <t>報　　償　　金</t>
    <rPh sb="0" eb="1">
      <t>ホウ</t>
    </rPh>
    <rPh sb="3" eb="4">
      <t>ショウ</t>
    </rPh>
    <rPh sb="6" eb="7">
      <t>キン</t>
    </rPh>
    <phoneticPr fontId="22"/>
  </si>
  <si>
    <t>←備品購入は原則購入できません（事務局まで問い合わせをお願いします）</t>
    <rPh sb="1" eb="3">
      <t>ビヒン</t>
    </rPh>
    <rPh sb="3" eb="5">
      <t>コウニュウ</t>
    </rPh>
    <rPh sb="6" eb="8">
      <t>ゲンソク</t>
    </rPh>
    <rPh sb="8" eb="10">
      <t>コウニュウ</t>
    </rPh>
    <rPh sb="16" eb="19">
      <t>ジムキョク</t>
    </rPh>
    <rPh sb="21" eb="22">
      <t>ト</t>
    </rPh>
    <rPh sb="23" eb="24">
      <t>ア</t>
    </rPh>
    <rPh sb="28" eb="29">
      <t>ネガ</t>
    </rPh>
    <phoneticPr fontId="1"/>
  </si>
  <si>
    <t>　　競技力向上対策事業　事業精算書</t>
    <phoneticPr fontId="23"/>
  </si>
  <si>
    <t>チェック</t>
    <phoneticPr fontId="1"/>
  </si>
  <si>
    <t>収支決算書　（部長私印押印）</t>
    <rPh sb="0" eb="2">
      <t>シュウシ</t>
    </rPh>
    <rPh sb="2" eb="5">
      <t>ケッサンショ</t>
    </rPh>
    <rPh sb="7" eb="9">
      <t>ブチョウ</t>
    </rPh>
    <rPh sb="9" eb="11">
      <t>シイン</t>
    </rPh>
    <rPh sb="11" eb="13">
      <t>オウイン</t>
    </rPh>
    <phoneticPr fontId="1"/>
  </si>
  <si>
    <t>　・実施要項</t>
    <rPh sb="2" eb="4">
      <t>ジッシ</t>
    </rPh>
    <rPh sb="4" eb="6">
      <t>ヨウコウ</t>
    </rPh>
    <phoneticPr fontId="1"/>
  </si>
  <si>
    <t>　・参加申込書</t>
    <rPh sb="2" eb="4">
      <t>サンカ</t>
    </rPh>
    <rPh sb="4" eb="7">
      <t>モウシコミショ</t>
    </rPh>
    <phoneticPr fontId="1"/>
  </si>
  <si>
    <t>各事業に関する領収書等（原本添付）</t>
    <rPh sb="0" eb="1">
      <t>カク</t>
    </rPh>
    <rPh sb="1" eb="3">
      <t>ジギョウ</t>
    </rPh>
    <rPh sb="4" eb="5">
      <t>カン</t>
    </rPh>
    <rPh sb="7" eb="10">
      <t>リョウシュウショ</t>
    </rPh>
    <rPh sb="10" eb="11">
      <t>トウ</t>
    </rPh>
    <rPh sb="12" eb="14">
      <t>ゲンポン</t>
    </rPh>
    <rPh sb="14" eb="16">
      <t>テンプ</t>
    </rPh>
    <phoneticPr fontId="1"/>
  </si>
  <si>
    <t>　　書式　７－１</t>
    <rPh sb="2" eb="4">
      <t>ショシキ</t>
    </rPh>
    <phoneticPr fontId="1"/>
  </si>
  <si>
    <t>　　書式　７－２</t>
    <rPh sb="2" eb="4">
      <t>ショシキ</t>
    </rPh>
    <phoneticPr fontId="1"/>
  </si>
  <si>
    <t>　　書式　７－３</t>
    <rPh sb="2" eb="4">
      <t>ショシキ</t>
    </rPh>
    <phoneticPr fontId="1"/>
  </si>
  <si>
    <t>　　帳  簿</t>
    <rPh sb="2" eb="3">
      <t>トバリ</t>
    </rPh>
    <rPh sb="5" eb="6">
      <t>ボ</t>
    </rPh>
    <phoneticPr fontId="1"/>
  </si>
  <si>
    <t>　　通帳写し</t>
    <rPh sb="2" eb="4">
      <t>ツウチョウ</t>
    </rPh>
    <rPh sb="4" eb="5">
      <t>ウツ</t>
    </rPh>
    <phoneticPr fontId="1"/>
  </si>
  <si>
    <t>　　事業内容綴り</t>
    <rPh sb="2" eb="4">
      <t>ジギョウ</t>
    </rPh>
    <rPh sb="4" eb="6">
      <t>ナイヨウ</t>
    </rPh>
    <rPh sb="6" eb="7">
      <t>ツヅ</t>
    </rPh>
    <phoneticPr fontId="1"/>
  </si>
  <si>
    <t>　　領収書綴り</t>
    <rPh sb="2" eb="5">
      <t>リョウシュウショ</t>
    </rPh>
    <rPh sb="5" eb="6">
      <t>ツズ</t>
    </rPh>
    <phoneticPr fontId="1"/>
  </si>
  <si>
    <t>円（</t>
    <rPh sb="0" eb="1">
      <t>エン</t>
    </rPh>
    <phoneticPr fontId="1"/>
  </si>
  <si>
    <t>人分）</t>
    <rPh sb="0" eb="1">
      <t>ニン</t>
    </rPh>
    <rPh sb="1" eb="2">
      <t>ブン</t>
    </rPh>
    <phoneticPr fontId="1"/>
  </si>
  <si>
    <t>内訳：別紙参照</t>
    <rPh sb="0" eb="2">
      <t>ウチワケ</t>
    </rPh>
    <rPh sb="3" eb="5">
      <t>ベッシ</t>
    </rPh>
    <rPh sb="5" eb="7">
      <t>サンショウ</t>
    </rPh>
    <phoneticPr fontId="1"/>
  </si>
  <si>
    <t>人分</t>
    <rPh sb="0" eb="1">
      <t>ニン</t>
    </rPh>
    <rPh sb="1" eb="2">
      <t>ブン</t>
    </rPh>
    <phoneticPr fontId="1"/>
  </si>
  <si>
    <t>：</t>
    <phoneticPr fontId="1"/>
  </si>
  <si>
    <t>：</t>
    <phoneticPr fontId="1"/>
  </si>
  <si>
    <t>①</t>
    <phoneticPr fontId="1"/>
  </si>
  <si>
    <t>②</t>
    <phoneticPr fontId="1"/>
  </si>
  <si>
    <t>×</t>
    <phoneticPr fontId="1"/>
  </si>
  <si>
    <t>×</t>
    <phoneticPr fontId="1"/>
  </si>
  <si>
    <t>（</t>
    <phoneticPr fontId="1"/>
  </si>
  <si>
    <t>③</t>
    <phoneticPr fontId="1"/>
  </si>
  <si>
    <t>×</t>
    <phoneticPr fontId="1"/>
  </si>
  <si>
    <t>：</t>
    <phoneticPr fontId="1"/>
  </si>
  <si>
    <t>④</t>
    <phoneticPr fontId="1"/>
  </si>
  <si>
    <t>⑦</t>
    <phoneticPr fontId="1"/>
  </si>
  <si>
    <t>①</t>
    <phoneticPr fontId="1"/>
  </si>
  <si>
    <t>②</t>
    <phoneticPr fontId="1"/>
  </si>
  <si>
    <t>×</t>
    <phoneticPr fontId="1"/>
  </si>
  <si>
    <t>（</t>
    <phoneticPr fontId="1"/>
  </si>
  <si>
    <t>：</t>
    <phoneticPr fontId="1"/>
  </si>
  <si>
    <t>実施回数</t>
    <rPh sb="0" eb="2">
      <t>ジッシ</t>
    </rPh>
    <rPh sb="2" eb="4">
      <t>カイスウ</t>
    </rPh>
    <phoneticPr fontId="1"/>
  </si>
  <si>
    <t>報償費・旅費別紙対応用</t>
    <rPh sb="0" eb="3">
      <t>ホウショウヒ</t>
    </rPh>
    <rPh sb="4" eb="6">
      <t>リョヒ</t>
    </rPh>
    <rPh sb="6" eb="8">
      <t>ベッシ</t>
    </rPh>
    <rPh sb="8" eb="11">
      <t>タイオウヨウ</t>
    </rPh>
    <phoneticPr fontId="1"/>
  </si>
  <si>
    <t>（変更点）</t>
    <rPh sb="1" eb="4">
      <t>ヘンコウテン</t>
    </rPh>
    <phoneticPr fontId="1"/>
  </si>
  <si>
    <t>H29より強化費の配分が変更　１期～3期</t>
    <rPh sb="5" eb="7">
      <t>キョウカ</t>
    </rPh>
    <rPh sb="7" eb="8">
      <t>ヒ</t>
    </rPh>
    <rPh sb="9" eb="11">
      <t>ハイブン</t>
    </rPh>
    <rPh sb="12" eb="14">
      <t>ヘンコウ</t>
    </rPh>
    <rPh sb="16" eb="17">
      <t>キ</t>
    </rPh>
    <rPh sb="19" eb="20">
      <t>キ</t>
    </rPh>
    <phoneticPr fontId="1"/>
  </si>
  <si>
    <t>報償費・旅費に関する一括入力の対応</t>
    <rPh sb="0" eb="3">
      <t>ホウショウヒ</t>
    </rPh>
    <rPh sb="4" eb="6">
      <t>リョヒ</t>
    </rPh>
    <rPh sb="7" eb="8">
      <t>カン</t>
    </rPh>
    <rPh sb="10" eb="12">
      <t>イッカツ</t>
    </rPh>
    <rPh sb="12" eb="14">
      <t>ニュウリョク</t>
    </rPh>
    <rPh sb="15" eb="17">
      <t>タイオウ</t>
    </rPh>
    <phoneticPr fontId="1"/>
  </si>
  <si>
    <t>役務費に保険料追加　コードも追加</t>
    <rPh sb="0" eb="3">
      <t>エキムヒ</t>
    </rPh>
    <rPh sb="4" eb="7">
      <t>ホケンリョウ</t>
    </rPh>
    <rPh sb="7" eb="9">
      <t>ツイカ</t>
    </rPh>
    <rPh sb="14" eb="16">
      <t>ツイカ</t>
    </rPh>
    <phoneticPr fontId="1"/>
  </si>
  <si>
    <t>各事業に関する文書等（写しでも可）</t>
    <rPh sb="0" eb="1">
      <t>カク</t>
    </rPh>
    <rPh sb="1" eb="3">
      <t>ジギョウ</t>
    </rPh>
    <rPh sb="4" eb="5">
      <t>カン</t>
    </rPh>
    <rPh sb="7" eb="9">
      <t>ブンショ</t>
    </rPh>
    <rPh sb="9" eb="10">
      <t>トウ</t>
    </rPh>
    <rPh sb="11" eb="12">
      <t>ウツ</t>
    </rPh>
    <rPh sb="15" eb="16">
      <t>カ</t>
    </rPh>
    <phoneticPr fontId="1"/>
  </si>
  <si>
    <t>たくさん発生した場合の内訳表です。</t>
    <rPh sb="4" eb="6">
      <t>ハッセイ</t>
    </rPh>
    <rPh sb="8" eb="10">
      <t>バアイ</t>
    </rPh>
    <rPh sb="11" eb="13">
      <t>ウチワケ</t>
    </rPh>
    <rPh sb="13" eb="14">
      <t>ヒョウ</t>
    </rPh>
    <phoneticPr fontId="1"/>
  </si>
  <si>
    <t>③</t>
    <phoneticPr fontId="1"/>
  </si>
  <si>
    <t>①</t>
    <phoneticPr fontId="1"/>
  </si>
  <si>
    <t>②</t>
    <phoneticPr fontId="1"/>
  </si>
  <si>
    <t>④</t>
    <phoneticPr fontId="1"/>
  </si>
  <si>
    <t>①</t>
    <phoneticPr fontId="1"/>
  </si>
  <si>
    <t>⑦</t>
    <phoneticPr fontId="1"/>
  </si>
  <si>
    <t>21-40</t>
    <phoneticPr fontId="1"/>
  </si>
  <si>
    <t>①</t>
    <phoneticPr fontId="1"/>
  </si>
  <si>
    <t>①</t>
    <phoneticPr fontId="1"/>
  </si>
  <si>
    <t>②</t>
    <phoneticPr fontId="1"/>
  </si>
  <si>
    <t>③</t>
    <phoneticPr fontId="1"/>
  </si>
  <si>
    <t>①</t>
    <phoneticPr fontId="1"/>
  </si>
  <si>
    <t>②</t>
    <phoneticPr fontId="1"/>
  </si>
  <si>
    <t>②</t>
    <phoneticPr fontId="1"/>
  </si>
  <si>
    <t>③</t>
    <phoneticPr fontId="1"/>
  </si>
  <si>
    <t>④</t>
    <phoneticPr fontId="1"/>
  </si>
  <si>
    <t>①</t>
    <phoneticPr fontId="1"/>
  </si>
  <si>
    <t>①</t>
    <phoneticPr fontId="1"/>
  </si>
  <si>
    <t>⑦</t>
    <phoneticPr fontId="1"/>
  </si>
  <si>
    <t>①</t>
    <phoneticPr fontId="1"/>
  </si>
  <si>
    <t>③</t>
    <phoneticPr fontId="1"/>
  </si>
  <si>
    <t>H30事業清算シートを４０まで追加</t>
    <rPh sb="3" eb="5">
      <t>ジギョウ</t>
    </rPh>
    <rPh sb="5" eb="7">
      <t>セイサン</t>
    </rPh>
    <rPh sb="15" eb="17">
      <t>ツイカ</t>
    </rPh>
    <phoneticPr fontId="1"/>
  </si>
  <si>
    <t>日</t>
    <rPh sb="0" eb="1">
      <t>ヒ</t>
    </rPh>
    <phoneticPr fontId="1"/>
  </si>
  <si>
    <t>令和</t>
    <rPh sb="0" eb="2">
      <t>レイワ</t>
    </rPh>
    <phoneticPr fontId="1"/>
  </si>
  <si>
    <t>１部のみ提出　</t>
    <rPh sb="1" eb="2">
      <t>ブ</t>
    </rPh>
    <rPh sb="4" eb="6">
      <t>テイシュツ</t>
    </rPh>
    <phoneticPr fontId="1"/>
  </si>
  <si>
    <t>令和　　年　　月　　日</t>
    <rPh sb="0" eb="2">
      <t>レイワ</t>
    </rPh>
    <rPh sb="4" eb="5">
      <t>ネン</t>
    </rPh>
    <rPh sb="7" eb="8">
      <t>ガツ</t>
    </rPh>
    <rPh sb="10" eb="11">
      <t>ニチ</t>
    </rPh>
    <phoneticPr fontId="1"/>
  </si>
  <si>
    <t>ｒ</t>
    <phoneticPr fontId="1"/>
  </si>
  <si>
    <t>戻入額</t>
  </si>
  <si>
    <t>戻入額</t>
    <rPh sb="0" eb="2">
      <t>レイニュウ</t>
    </rPh>
    <rPh sb="2" eb="3">
      <t>ガク</t>
    </rPh>
    <phoneticPr fontId="1"/>
  </si>
  <si>
    <t>戻入額中間</t>
    <rPh sb="0" eb="2">
      <t>レイニュウ</t>
    </rPh>
    <rPh sb="2" eb="3">
      <t>ガク</t>
    </rPh>
    <rPh sb="3" eb="5">
      <t>チュウカン</t>
    </rPh>
    <phoneticPr fontId="1"/>
  </si>
  <si>
    <t>戻入額（中間）</t>
  </si>
  <si>
    <t>戻入額（中間）</t>
    <rPh sb="0" eb="2">
      <t>レイニュウ</t>
    </rPh>
    <rPh sb="2" eb="3">
      <t>ガク</t>
    </rPh>
    <rPh sb="4" eb="6">
      <t>チュウカン</t>
    </rPh>
    <phoneticPr fontId="1"/>
  </si>
  <si>
    <t>戻入額（中間）</t>
    <rPh sb="0" eb="3">
      <t>レイニュウガク</t>
    </rPh>
    <rPh sb="4" eb="5">
      <t>ナカ</t>
    </rPh>
    <rPh sb="5" eb="6">
      <t>カン</t>
    </rPh>
    <phoneticPr fontId="1"/>
  </si>
  <si>
    <t>戻入額</t>
    <rPh sb="0" eb="3">
      <t>レイニュウガク</t>
    </rPh>
    <phoneticPr fontId="1"/>
  </si>
  <si>
    <t>前期交付金</t>
    <rPh sb="0" eb="2">
      <t>ゼンキ</t>
    </rPh>
    <rPh sb="2" eb="5">
      <t>コウフキン</t>
    </rPh>
    <phoneticPr fontId="1"/>
  </si>
  <si>
    <t>後期交付金</t>
    <rPh sb="0" eb="2">
      <t>コウキ</t>
    </rPh>
    <rPh sb="2" eb="5">
      <t>コウフキン</t>
    </rPh>
    <phoneticPr fontId="1"/>
  </si>
  <si>
    <t>前期交付金</t>
    <rPh sb="0" eb="5">
      <t>ゼンキコウフキン</t>
    </rPh>
    <phoneticPr fontId="1"/>
  </si>
  <si>
    <t>後期交付金</t>
    <rPh sb="0" eb="5">
      <t>コウキコウフキン</t>
    </rPh>
    <phoneticPr fontId="1"/>
  </si>
  <si>
    <t>戻入額中間処理</t>
    <rPh sb="0" eb="2">
      <t>レイニュウ</t>
    </rPh>
    <rPh sb="2" eb="3">
      <t>ガク</t>
    </rPh>
    <rPh sb="3" eb="5">
      <t>チュウカン</t>
    </rPh>
    <rPh sb="5" eb="7">
      <t>ショリ</t>
    </rPh>
    <phoneticPr fontId="1"/>
  </si>
  <si>
    <t>高体連事務局</t>
    <rPh sb="0" eb="3">
      <t>コウタイレン</t>
    </rPh>
    <rPh sb="3" eb="6">
      <t>ジムキョク</t>
    </rPh>
    <phoneticPr fontId="1"/>
  </si>
  <si>
    <t>第１回リーダー研</t>
    <rPh sb="0" eb="1">
      <t>ダイ</t>
    </rPh>
    <rPh sb="2" eb="3">
      <t>カイ</t>
    </rPh>
    <rPh sb="7" eb="8">
      <t>ケン</t>
    </rPh>
    <phoneticPr fontId="1"/>
  </si>
  <si>
    <t>正田醤油スタジアム</t>
    <rPh sb="0" eb="2">
      <t>マサダ</t>
    </rPh>
    <rPh sb="2" eb="4">
      <t>ショウユ</t>
    </rPh>
    <phoneticPr fontId="1"/>
  </si>
  <si>
    <t>敷島町６６</t>
    <rPh sb="0" eb="2">
      <t>シキシマ</t>
    </rPh>
    <rPh sb="2" eb="3">
      <t>マチ</t>
    </rPh>
    <phoneticPr fontId="1"/>
  </si>
  <si>
    <t>リーダー研修会</t>
    <rPh sb="4" eb="7">
      <t>ケンシュウカイ</t>
    </rPh>
    <phoneticPr fontId="1"/>
  </si>
  <si>
    <t>お弁当３１名分×＠５００円</t>
    <rPh sb="0" eb="2">
      <t>ベントウ</t>
    </rPh>
    <rPh sb="4" eb="5">
      <t>メイ</t>
    </rPh>
    <rPh sb="5" eb="6">
      <t>ブン</t>
    </rPh>
    <rPh sb="11" eb="12">
      <t>エン</t>
    </rPh>
    <phoneticPr fontId="1"/>
  </si>
  <si>
    <t>競技場使用料</t>
    <rPh sb="0" eb="2">
      <t>キョウギ</t>
    </rPh>
    <rPh sb="2" eb="3">
      <t>ジョウ</t>
    </rPh>
    <rPh sb="3" eb="6">
      <t>シヨウリョウ</t>
    </rPh>
    <phoneticPr fontId="1"/>
  </si>
  <si>
    <t>専門部負担</t>
    <rPh sb="0" eb="2">
      <t>センモン</t>
    </rPh>
    <rPh sb="2" eb="3">
      <t>ブ</t>
    </rPh>
    <rPh sb="3" eb="5">
      <t>フタン</t>
    </rPh>
    <phoneticPr fontId="1"/>
  </si>
  <si>
    <t>前商　太郎</t>
    <rPh sb="0" eb="1">
      <t>マエ</t>
    </rPh>
    <rPh sb="1" eb="2">
      <t>ショウ</t>
    </rPh>
    <rPh sb="3" eb="5">
      <t>タロウ</t>
    </rPh>
    <phoneticPr fontId="1"/>
  </si>
  <si>
    <t>前商　太郎</t>
    <rPh sb="0" eb="2">
      <t>マエショウ</t>
    </rPh>
    <rPh sb="3" eb="5">
      <t>タロウ</t>
    </rPh>
    <phoneticPr fontId="1"/>
  </si>
  <si>
    <t>前期補助金</t>
    <rPh sb="0" eb="2">
      <t>ゼンキ</t>
    </rPh>
    <rPh sb="2" eb="5">
      <t>ホジョキン</t>
    </rPh>
    <phoneticPr fontId="1"/>
  </si>
  <si>
    <t>参加料男子＠300×14名</t>
    <rPh sb="0" eb="3">
      <t>サンカリョウ</t>
    </rPh>
    <rPh sb="3" eb="5">
      <t>ダンシ</t>
    </rPh>
    <rPh sb="12" eb="13">
      <t>メイ</t>
    </rPh>
    <phoneticPr fontId="1"/>
  </si>
  <si>
    <t>参加料女子＠200×12名</t>
    <rPh sb="0" eb="3">
      <t>サンカリョウ</t>
    </rPh>
    <rPh sb="3" eb="5">
      <t>ジョシ</t>
    </rPh>
    <rPh sb="12" eb="13">
      <t>メイ</t>
    </rPh>
    <phoneticPr fontId="1"/>
  </si>
  <si>
    <t>協会補助</t>
    <rPh sb="0" eb="2">
      <t>キョウカイ</t>
    </rPh>
    <rPh sb="2" eb="4">
      <t>ホジョ</t>
    </rPh>
    <phoneticPr fontId="1"/>
  </si>
  <si>
    <t>協会補助金</t>
    <rPh sb="0" eb="2">
      <t>キョウカイ</t>
    </rPh>
    <rPh sb="2" eb="5">
      <t>ホジョキン</t>
    </rPh>
    <phoneticPr fontId="1"/>
  </si>
  <si>
    <t>報奨金＠1000×5名分</t>
    <rPh sb="0" eb="3">
      <t>ホウショウキン</t>
    </rPh>
    <rPh sb="10" eb="11">
      <t>メイ</t>
    </rPh>
    <rPh sb="11" eb="12">
      <t>ブン</t>
    </rPh>
    <phoneticPr fontId="1"/>
  </si>
  <si>
    <t>交通費＠300×3名分</t>
    <rPh sb="0" eb="3">
      <t>コウツウヒ</t>
    </rPh>
    <rPh sb="9" eb="10">
      <t>メイ</t>
    </rPh>
    <rPh sb="10" eb="11">
      <t>ブン</t>
    </rPh>
    <phoneticPr fontId="1"/>
  </si>
  <si>
    <t>交通費＠700×2名分</t>
    <rPh sb="0" eb="3">
      <t>コウツウヒ</t>
    </rPh>
    <rPh sb="9" eb="10">
      <t>メイ</t>
    </rPh>
    <rPh sb="10" eb="11">
      <t>ブン</t>
    </rPh>
    <phoneticPr fontId="1"/>
  </si>
  <si>
    <t>お弁当＠500×31名分</t>
    <rPh sb="1" eb="3">
      <t>ベントウ</t>
    </rPh>
    <rPh sb="10" eb="11">
      <t>メイ</t>
    </rPh>
    <rPh sb="11" eb="12">
      <t>ブン</t>
    </rPh>
    <phoneticPr fontId="1"/>
  </si>
  <si>
    <t>戻入額中間</t>
    <rPh sb="0" eb="5">
      <t>レイニュウガクチュウカン</t>
    </rPh>
    <phoneticPr fontId="1"/>
  </si>
  <si>
    <t>戻入額処理</t>
    <rPh sb="0" eb="2">
      <t>レイニュウ</t>
    </rPh>
    <rPh sb="2" eb="3">
      <t>ガク</t>
    </rPh>
    <rPh sb="3" eb="5">
      <t>ショリ</t>
    </rPh>
    <phoneticPr fontId="1"/>
  </si>
  <si>
    <t>高体連事務局　強化担当　篠原　和隆</t>
    <rPh sb="0" eb="3">
      <t>コウタイレン</t>
    </rPh>
    <rPh sb="3" eb="6">
      <t>ジムキョク</t>
    </rPh>
    <rPh sb="7" eb="9">
      <t>キョウカ</t>
    </rPh>
    <rPh sb="9" eb="11">
      <t>タントウ</t>
    </rPh>
    <rPh sb="12" eb="14">
      <t>シノハラ</t>
    </rPh>
    <rPh sb="15" eb="17">
      <t>カズタカ</t>
    </rPh>
    <phoneticPr fontId="1"/>
  </si>
  <si>
    <t>事業別　領収書綴り</t>
    <rPh sb="0" eb="2">
      <t>ジギョウ</t>
    </rPh>
    <rPh sb="2" eb="3">
      <t>ベツ</t>
    </rPh>
    <rPh sb="4" eb="7">
      <t>リョウシュウショ</t>
    </rPh>
    <rPh sb="7" eb="8">
      <t>ツズ</t>
    </rPh>
    <phoneticPr fontId="22"/>
  </si>
  <si>
    <t>実施日　　　月　　日（　　）～　　　月　　日（　　）</t>
    <rPh sb="0" eb="2">
      <t>ジッシ</t>
    </rPh>
    <rPh sb="2" eb="3">
      <t>ビ</t>
    </rPh>
    <rPh sb="6" eb="7">
      <t>ガツ</t>
    </rPh>
    <rPh sb="9" eb="10">
      <t>ニチ</t>
    </rPh>
    <rPh sb="18" eb="19">
      <t>ゲツ</t>
    </rPh>
    <rPh sb="21" eb="22">
      <t>ニチ</t>
    </rPh>
    <phoneticPr fontId="1"/>
  </si>
  <si>
    <t>領収書合計額</t>
    <rPh sb="0" eb="3">
      <t>リョウシュウショ</t>
    </rPh>
    <rPh sb="3" eb="6">
      <t>ゴウケイガク</t>
    </rPh>
    <phoneticPr fontId="1"/>
  </si>
  <si>
    <t>枚中の</t>
    <rPh sb="0" eb="1">
      <t>マイ</t>
    </rPh>
    <rPh sb="1" eb="2">
      <t>チュウ</t>
    </rPh>
    <phoneticPr fontId="1"/>
  </si>
  <si>
    <t>）</t>
    <phoneticPr fontId="1"/>
  </si>
  <si>
    <t>競技力対策事業　　通帳の写し</t>
    <rPh sb="0" eb="3">
      <t>キョウギリョク</t>
    </rPh>
    <rPh sb="3" eb="5">
      <t>タイサク</t>
    </rPh>
    <rPh sb="5" eb="7">
      <t>ジギョウ</t>
    </rPh>
    <rPh sb="9" eb="11">
      <t>ツウチョウ</t>
    </rPh>
    <rPh sb="12" eb="13">
      <t>ウツ</t>
    </rPh>
    <phoneticPr fontId="22"/>
  </si>
  <si>
    <t>（必ず原本のコピーを添付してください）</t>
    <rPh sb="1" eb="2">
      <t>カナラ</t>
    </rPh>
    <rPh sb="3" eb="5">
      <t>ゲンポン</t>
    </rPh>
    <rPh sb="10" eb="12">
      <t>テンプ</t>
    </rPh>
    <phoneticPr fontId="1"/>
  </si>
  <si>
    <t>表（口座番号・口座名がわかるもの）</t>
    <rPh sb="0" eb="1">
      <t>ヒョウ</t>
    </rPh>
    <rPh sb="2" eb="4">
      <t>コウザ</t>
    </rPh>
    <rPh sb="4" eb="6">
      <t>バンゴウ</t>
    </rPh>
    <rPh sb="7" eb="10">
      <t>コウザメイ</t>
    </rPh>
    <phoneticPr fontId="1"/>
  </si>
  <si>
    <t>印字面（収入・支出の出納状況がわかるもの）</t>
    <rPh sb="0" eb="2">
      <t>インジ</t>
    </rPh>
    <rPh sb="2" eb="3">
      <t>メン</t>
    </rPh>
    <rPh sb="4" eb="6">
      <t>シュウニュウ</t>
    </rPh>
    <rPh sb="7" eb="9">
      <t>シシュツ</t>
    </rPh>
    <rPh sb="10" eb="12">
      <t>スイトウ</t>
    </rPh>
    <rPh sb="12" eb="14">
      <t>ジョウキョウ</t>
    </rPh>
    <phoneticPr fontId="1"/>
  </si>
  <si>
    <t>事業別領収書綴り　（支出内訳表）</t>
    <rPh sb="0" eb="2">
      <t>ジギョウ</t>
    </rPh>
    <rPh sb="2" eb="3">
      <t>ベツ</t>
    </rPh>
    <rPh sb="3" eb="6">
      <t>リョウシュウショ</t>
    </rPh>
    <rPh sb="6" eb="7">
      <t>ツズ</t>
    </rPh>
    <rPh sb="10" eb="12">
      <t>シシュツ</t>
    </rPh>
    <rPh sb="12" eb="14">
      <t>ウチワケ</t>
    </rPh>
    <rPh sb="14" eb="15">
      <t>ヒョウ</t>
    </rPh>
    <phoneticPr fontId="22"/>
  </si>
  <si>
    <t>←　科目に報償費or旅費　　項目に　報奨金or交通費or宿泊費　を入力</t>
    <rPh sb="2" eb="4">
      <t>カモク</t>
    </rPh>
    <rPh sb="5" eb="8">
      <t>ホウショウヒ</t>
    </rPh>
    <rPh sb="10" eb="12">
      <t>リョヒ</t>
    </rPh>
    <rPh sb="14" eb="16">
      <t>コウモク</t>
    </rPh>
    <rPh sb="18" eb="21">
      <t>ホウショウキン</t>
    </rPh>
    <rPh sb="23" eb="26">
      <t>コウツウヒ</t>
    </rPh>
    <rPh sb="28" eb="31">
      <t>シュクハクヒ</t>
    </rPh>
    <rPh sb="33" eb="35">
      <t>ニュウリョク</t>
    </rPh>
    <phoneticPr fontId="1"/>
  </si>
  <si>
    <t>支出合計額</t>
    <rPh sb="0" eb="2">
      <t>シシュツ</t>
    </rPh>
    <rPh sb="2" eb="5">
      <t>ゴウケイガク</t>
    </rPh>
    <phoneticPr fontId="1"/>
  </si>
  <si>
    <t>NO</t>
    <phoneticPr fontId="1"/>
  </si>
  <si>
    <t>所　属　名</t>
    <rPh sb="0" eb="1">
      <t>ショ</t>
    </rPh>
    <rPh sb="2" eb="4">
      <t>ゾクメイ</t>
    </rPh>
    <rPh sb="4" eb="5">
      <t>メイ</t>
    </rPh>
    <phoneticPr fontId="1"/>
  </si>
  <si>
    <t>氏　　名</t>
    <rPh sb="0" eb="1">
      <t>シ</t>
    </rPh>
    <rPh sb="3" eb="4">
      <t>メイ</t>
    </rPh>
    <phoneticPr fontId="1"/>
  </si>
  <si>
    <t>住所</t>
    <rPh sb="0" eb="2">
      <t>ジュウショ</t>
    </rPh>
    <phoneticPr fontId="1"/>
  </si>
  <si>
    <t>金　　額</t>
    <rPh sb="0" eb="1">
      <t>キン</t>
    </rPh>
    <rPh sb="3" eb="4">
      <t>ガク</t>
    </rPh>
    <phoneticPr fontId="1"/>
  </si>
  <si>
    <t>支出内訳</t>
    <rPh sb="0" eb="2">
      <t>シシュツ</t>
    </rPh>
    <rPh sb="2" eb="4">
      <t>ウチワケ</t>
    </rPh>
    <phoneticPr fontId="1"/>
  </si>
  <si>
    <t xml:space="preserve">           　　　　　　　 印</t>
    <rPh sb="19" eb="20">
      <t>イン</t>
    </rPh>
    <phoneticPr fontId="1"/>
  </si>
  <si>
    <t>←　支出内訳の扱い</t>
    <rPh sb="2" eb="4">
      <t>シシュツ</t>
    </rPh>
    <rPh sb="4" eb="6">
      <t>ウチワケ</t>
    </rPh>
    <rPh sb="7" eb="8">
      <t>アツカ</t>
    </rPh>
    <phoneticPr fontId="1"/>
  </si>
  <si>
    <t>報償費は（例）1日2200円×3日</t>
    <rPh sb="0" eb="3">
      <t>ホウショウヒ</t>
    </rPh>
    <rPh sb="5" eb="6">
      <t>レイ</t>
    </rPh>
    <rPh sb="8" eb="9">
      <t>ニチ</t>
    </rPh>
    <rPh sb="13" eb="14">
      <t>エン</t>
    </rPh>
    <rPh sb="16" eb="17">
      <t>ニチ</t>
    </rPh>
    <phoneticPr fontId="1"/>
  </si>
  <si>
    <t>交通費は（例）片道２２００円×往復（JR）</t>
    <rPh sb="0" eb="3">
      <t>コウツウヒ</t>
    </rPh>
    <rPh sb="5" eb="6">
      <t>レイ</t>
    </rPh>
    <rPh sb="7" eb="9">
      <t>カタミチ</t>
    </rPh>
    <rPh sb="13" eb="14">
      <t>エン</t>
    </rPh>
    <rPh sb="15" eb="17">
      <t>オウフク</t>
    </rPh>
    <phoneticPr fontId="1"/>
  </si>
  <si>
    <t>宿泊費は、（例）7000円×3泊</t>
    <rPh sb="0" eb="2">
      <t>シュクハク</t>
    </rPh>
    <rPh sb="2" eb="3">
      <t>ヒ</t>
    </rPh>
    <rPh sb="6" eb="7">
      <t>レイ</t>
    </rPh>
    <rPh sb="12" eb="13">
      <t>エン</t>
    </rPh>
    <rPh sb="15" eb="16">
      <t>ハク</t>
    </rPh>
    <phoneticPr fontId="1"/>
  </si>
  <si>
    <t>消費税</t>
    <rPh sb="0" eb="3">
      <t>ショウヒゼイ</t>
    </rPh>
    <phoneticPr fontId="1"/>
  </si>
  <si>
    <t>外税の場合は入力してください。内税の場合は支出内訳のところに「内税」と記入してください。</t>
    <rPh sb="0" eb="2">
      <t>ソトゼイ</t>
    </rPh>
    <rPh sb="3" eb="5">
      <t>バアイ</t>
    </rPh>
    <rPh sb="6" eb="8">
      <t>ニュウリョク</t>
    </rPh>
    <rPh sb="15" eb="17">
      <t>ウチゼイ</t>
    </rPh>
    <rPh sb="18" eb="20">
      <t>バアイ</t>
    </rPh>
    <rPh sb="21" eb="23">
      <t>シシュツ</t>
    </rPh>
    <rPh sb="23" eb="25">
      <t>ウチワケ</t>
    </rPh>
    <rPh sb="31" eb="33">
      <t>ウチゼイ</t>
    </rPh>
    <rPh sb="35" eb="37">
      <t>キニュウ</t>
    </rPh>
    <phoneticPr fontId="1"/>
  </si>
  <si>
    <t>合      計</t>
    <rPh sb="0" eb="1">
      <t>ゴウ</t>
    </rPh>
    <rPh sb="7" eb="8">
      <t>ケイ</t>
    </rPh>
    <phoneticPr fontId="1"/>
  </si>
  <si>
    <t>コロナの影響による戻入処理に対応</t>
    <rPh sb="4" eb="6">
      <t>エイキョウ</t>
    </rPh>
    <rPh sb="9" eb="11">
      <t>レイニュウ</t>
    </rPh>
    <rPh sb="11" eb="13">
      <t>ショリ</t>
    </rPh>
    <rPh sb="14" eb="16">
      <t>タイオウ</t>
    </rPh>
    <phoneticPr fontId="1"/>
  </si>
  <si>
    <t>Ver.6.01</t>
    <phoneticPr fontId="1"/>
  </si>
  <si>
    <t>2022/6/10　改変</t>
    <rPh sb="10" eb="12">
      <t>カイヘン</t>
    </rPh>
    <phoneticPr fontId="1"/>
  </si>
  <si>
    <t>（提出用）各事業ごとの収支データを入力します　１～４０　シートあります</t>
    <rPh sb="1" eb="3">
      <t>テイシュツ</t>
    </rPh>
    <rPh sb="3" eb="4">
      <t>ヨウ</t>
    </rPh>
    <rPh sb="5" eb="8">
      <t>カクジギョウ</t>
    </rPh>
    <rPh sb="11" eb="13">
      <t>シュウシ</t>
    </rPh>
    <rPh sb="17" eb="1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</si>
</sst>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_ "/>
    <numFmt numFmtId="177" formatCode="0_ "/>
    <numFmt numFmtId="178" formatCode="#,##0_);[Red]\(#,##0\)"/>
    <numFmt numFmtId="179" formatCode="#,##0\ ;&quot;△ &quot;#,##0\ "/>
    <numFmt numFmtId="180" formatCode="m/d"/>
  </numFmts>
  <fonts count="44" x14ac:knownFonts="1">
    <font>
      <sz val="10.5"/>
      <name val="ＭＳ 明朝"/>
      <family val="1"/>
      <charset val="128"/>
    </font>
    <font>
      <sz val="6"/>
      <name val="ＭＳ 明朝"/>
      <family val="1"/>
      <charset val="128"/>
    </font>
    <font>
      <sz val="9"/>
      <name val="ＭＳ 明朝"/>
      <family val="1"/>
      <charset val="128"/>
    </font>
    <font>
      <sz val="8"/>
      <name val="ＭＳ 明朝"/>
      <family val="1"/>
      <charset val="128"/>
    </font>
    <font>
      <i/>
      <sz val="10.5"/>
      <name val="ＭＳ 明朝"/>
      <family val="1"/>
      <charset val="128"/>
    </font>
    <font>
      <sz val="18"/>
      <name val="ＭＳ 明朝"/>
      <family val="1"/>
      <charset val="128"/>
    </font>
    <font>
      <b/>
      <sz val="18"/>
      <name val="ＭＳ 明朝"/>
      <family val="1"/>
      <charset val="128"/>
    </font>
    <font>
      <sz val="10"/>
      <name val="ＭＳ 明朝"/>
      <family val="1"/>
      <charset val="128"/>
    </font>
    <font>
      <sz val="12"/>
      <name val="ＭＳ 明朝"/>
      <family val="1"/>
      <charset val="128"/>
    </font>
    <font>
      <sz val="12"/>
      <name val="ＭＳ Ｐ明朝"/>
      <family val="1"/>
      <charset val="128"/>
    </font>
    <font>
      <sz val="13"/>
      <name val="ＭＳ 明朝"/>
      <family val="1"/>
      <charset val="128"/>
    </font>
    <font>
      <sz val="11"/>
      <name val="ＭＳ Ｐ明朝"/>
      <family val="1"/>
      <charset val="128"/>
    </font>
    <font>
      <b/>
      <sz val="10.5"/>
      <color indexed="10"/>
      <name val="ＭＳ 明朝"/>
      <family val="1"/>
      <charset val="128"/>
    </font>
    <font>
      <b/>
      <i/>
      <sz val="10.5"/>
      <name val="ＭＳ 明朝"/>
      <family val="1"/>
      <charset val="128"/>
    </font>
    <font>
      <b/>
      <sz val="16"/>
      <name val="ＭＳ 明朝"/>
      <family val="1"/>
      <charset val="128"/>
    </font>
    <font>
      <b/>
      <sz val="14"/>
      <name val="ＭＳ 明朝"/>
      <family val="1"/>
      <charset val="128"/>
    </font>
    <font>
      <b/>
      <sz val="12"/>
      <name val="ＭＳ 明朝"/>
      <family val="1"/>
      <charset val="128"/>
    </font>
    <font>
      <b/>
      <sz val="11"/>
      <color indexed="10"/>
      <name val="ＭＳ 明朝"/>
      <family val="1"/>
      <charset val="128"/>
    </font>
    <font>
      <b/>
      <sz val="9"/>
      <color indexed="81"/>
      <name val="ＭＳ Ｐゴシック"/>
      <family val="3"/>
      <charset val="128"/>
    </font>
    <font>
      <b/>
      <sz val="10.5"/>
      <name val="ＭＳ 明朝"/>
      <family val="1"/>
      <charset val="128"/>
    </font>
    <font>
      <b/>
      <sz val="12"/>
      <name val="ＭＳ Ｐ明朝"/>
      <family val="1"/>
      <charset val="128"/>
    </font>
    <font>
      <b/>
      <sz val="11"/>
      <name val="ＭＳ Ｐ明朝"/>
      <family val="1"/>
      <charset val="128"/>
    </font>
    <font>
      <sz val="6"/>
      <name val="ＭＳ Ｐゴシック"/>
      <family val="3"/>
      <charset val="128"/>
    </font>
    <font>
      <sz val="6"/>
      <name val="ＭＳ Ｐゴシック"/>
      <family val="3"/>
      <charset val="128"/>
    </font>
    <font>
      <b/>
      <sz val="14"/>
      <name val="ＭＳ Ｐ明朝"/>
      <family val="1"/>
      <charset val="128"/>
    </font>
    <font>
      <sz val="10"/>
      <name val="ＭＳ Ｐ明朝"/>
      <family val="1"/>
      <charset val="128"/>
    </font>
    <font>
      <sz val="11"/>
      <name val="ＭＳ 明朝"/>
      <family val="1"/>
      <charset val="128"/>
    </font>
    <font>
      <sz val="14"/>
      <name val="ＭＳ 明朝"/>
      <family val="1"/>
      <charset val="128"/>
    </font>
    <font>
      <sz val="7"/>
      <name val="ＭＳ 明朝"/>
      <family val="1"/>
      <charset val="128"/>
    </font>
    <font>
      <sz val="10.5"/>
      <name val="ＭＳ ゴシック"/>
      <family val="3"/>
      <charset val="128"/>
    </font>
    <font>
      <b/>
      <sz val="12"/>
      <name val="ＭＳ ゴシック"/>
      <family val="3"/>
      <charset val="128"/>
    </font>
    <font>
      <b/>
      <sz val="10.5"/>
      <name val="ＭＳ ゴシック"/>
      <family val="3"/>
      <charset val="128"/>
    </font>
    <font>
      <b/>
      <sz val="11"/>
      <name val="ＭＳ ゴシック"/>
      <family val="3"/>
      <charset val="128"/>
    </font>
    <font>
      <sz val="14"/>
      <name val="ＭＳ Ｐ明朝"/>
      <family val="1"/>
      <charset val="128"/>
    </font>
    <font>
      <i/>
      <sz val="9"/>
      <name val="ＭＳ 明朝"/>
      <family val="1"/>
      <charset val="128"/>
    </font>
    <font>
      <i/>
      <sz val="12"/>
      <name val="ＭＳ Ｐ明朝"/>
      <family val="1"/>
      <charset val="128"/>
    </font>
    <font>
      <sz val="9"/>
      <name val="ＭＳ Ｐ明朝"/>
      <family val="1"/>
      <charset val="128"/>
    </font>
    <font>
      <b/>
      <u/>
      <sz val="12"/>
      <name val="ＭＳ Ｐ明朝"/>
      <family val="1"/>
      <charset val="128"/>
    </font>
    <font>
      <b/>
      <sz val="20"/>
      <name val="ＭＳ Ｐ明朝"/>
      <family val="1"/>
      <charset val="128"/>
    </font>
    <font>
      <b/>
      <i/>
      <u val="double"/>
      <sz val="10.5"/>
      <name val="ＭＳ 明朝"/>
      <family val="1"/>
      <charset val="128"/>
    </font>
    <font>
      <sz val="10.5"/>
      <color rgb="FFFF0000"/>
      <name val="ＭＳ 明朝"/>
      <family val="1"/>
      <charset val="128"/>
    </font>
    <font>
      <sz val="16"/>
      <name val="ＭＳ Ｐ明朝"/>
      <family val="1"/>
      <charset val="128"/>
    </font>
    <font>
      <b/>
      <sz val="16"/>
      <name val="ＭＳ Ｐ明朝"/>
      <family val="1"/>
      <charset val="128"/>
    </font>
    <font>
      <b/>
      <sz val="11"/>
      <color rgb="FFFF0000"/>
      <name val="ＭＳ 明朝"/>
      <family val="1"/>
      <charset val="128"/>
    </font>
  </fonts>
  <fills count="13">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9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5" tint="0.59999389629810485"/>
        <bgColor indexed="64"/>
      </patternFill>
    </fill>
  </fills>
  <borders count="18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medium">
        <color indexed="64"/>
      </left>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double">
        <color indexed="64"/>
      </left>
      <right/>
      <top/>
      <bottom style="thin">
        <color indexed="64"/>
      </bottom>
      <diagonal/>
    </border>
    <border>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dotted">
        <color indexed="64"/>
      </bottom>
      <diagonal/>
    </border>
    <border>
      <left/>
      <right/>
      <top style="double">
        <color indexed="64"/>
      </top>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right style="double">
        <color indexed="64"/>
      </right>
      <top style="double">
        <color indexed="64"/>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medium">
        <color indexed="64"/>
      </top>
      <bottom/>
      <diagonal/>
    </border>
    <border>
      <left style="medium">
        <color indexed="64"/>
      </left>
      <right style="medium">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top style="dotted">
        <color indexed="64"/>
      </top>
      <bottom style="dotted">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dotted">
        <color indexed="64"/>
      </top>
      <bottom style="medium">
        <color indexed="64"/>
      </bottom>
      <diagonal/>
    </border>
    <border>
      <left style="thin">
        <color indexed="64"/>
      </left>
      <right style="double">
        <color indexed="64"/>
      </right>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dotted">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tt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style="dashed">
        <color indexed="64"/>
      </left>
      <right/>
      <top/>
      <bottom style="dashed">
        <color indexed="64"/>
      </bottom>
      <diagonal/>
    </border>
    <border>
      <left/>
      <right/>
      <top/>
      <bottom style="dashed">
        <color indexed="64"/>
      </bottom>
      <diagonal/>
    </border>
    <border>
      <left style="medium">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dotted">
        <color indexed="64"/>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medium">
        <color indexed="64"/>
      </right>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hair">
        <color indexed="64"/>
      </left>
      <right style="medium">
        <color indexed="64"/>
      </right>
      <top style="hair">
        <color indexed="64"/>
      </top>
      <bottom style="dotted">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medium">
        <color indexed="64"/>
      </right>
      <top style="dotted">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273">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1" xfId="0" applyFont="1" applyBorder="1" applyAlignment="1">
      <alignment horizontal="righ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0" fillId="0" borderId="1" xfId="0" applyBorder="1">
      <alignment vertical="center"/>
    </xf>
    <xf numFmtId="0" fontId="0" fillId="0" borderId="5" xfId="0" applyBorder="1">
      <alignment vertical="center"/>
    </xf>
    <xf numFmtId="176" fontId="0" fillId="0" borderId="5" xfId="0" applyNumberFormat="1" applyBorder="1">
      <alignment vertical="center"/>
    </xf>
    <xf numFmtId="0" fontId="0" fillId="0" borderId="3" xfId="0" applyBorder="1" applyAlignment="1">
      <alignment vertical="center" shrinkToFit="1"/>
    </xf>
    <xf numFmtId="0" fontId="0" fillId="0" borderId="6" xfId="0" applyBorder="1">
      <alignment vertical="center"/>
    </xf>
    <xf numFmtId="0" fontId="0" fillId="0" borderId="1"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6" xfId="0" applyBorder="1" applyAlignment="1">
      <alignment horizontal="centerContinuous"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0" fontId="0" fillId="0" borderId="12" xfId="0" applyBorder="1">
      <alignment vertical="center"/>
    </xf>
    <xf numFmtId="0" fontId="5" fillId="0" borderId="0" xfId="0" applyFont="1" applyAlignment="1">
      <alignment horizontal="right" vertical="center"/>
    </xf>
    <xf numFmtId="0" fontId="0" fillId="0" borderId="10" xfId="0" applyBorder="1">
      <alignment vertical="center"/>
    </xf>
    <xf numFmtId="0" fontId="6" fillId="0" borderId="0" xfId="0" applyFont="1">
      <alignment vertical="center"/>
    </xf>
    <xf numFmtId="0" fontId="6" fillId="0" borderId="3" xfId="0" applyFont="1" applyBorder="1" applyAlignment="1">
      <alignment horizontal="center" vertical="center"/>
    </xf>
    <xf numFmtId="177" fontId="0" fillId="0" borderId="0" xfId="0" applyNumberFormat="1">
      <alignment vertical="center"/>
    </xf>
    <xf numFmtId="0" fontId="0" fillId="0" borderId="13" xfId="0" applyBorder="1" applyAlignment="1">
      <alignment horizontal="center" vertical="center"/>
    </xf>
    <xf numFmtId="0" fontId="0" fillId="0" borderId="14" xfId="0" applyBorder="1" applyAlignment="1">
      <alignment horizontal="center" vertical="center" textRotation="255"/>
    </xf>
    <xf numFmtId="0" fontId="0" fillId="0" borderId="15" xfId="0" applyBorder="1" applyAlignment="1">
      <alignment horizontal="center" vertical="center"/>
    </xf>
    <xf numFmtId="0" fontId="0" fillId="0" borderId="15" xfId="0" applyBorder="1">
      <alignment vertical="center"/>
    </xf>
    <xf numFmtId="0" fontId="0" fillId="0" borderId="13" xfId="0" applyBorder="1">
      <alignment vertical="center"/>
    </xf>
    <xf numFmtId="0" fontId="0" fillId="0" borderId="16" xfId="0" applyBorder="1">
      <alignment vertical="center"/>
    </xf>
    <xf numFmtId="0" fontId="2" fillId="0" borderId="13" xfId="0" applyFont="1" applyBorder="1" applyAlignment="1">
      <alignment horizontal="right" vertical="center"/>
    </xf>
    <xf numFmtId="0" fontId="0" fillId="0" borderId="17" xfId="0" applyBorder="1">
      <alignment vertical="center"/>
    </xf>
    <xf numFmtId="0" fontId="0" fillId="0" borderId="18" xfId="0" applyBorder="1" applyAlignment="1">
      <alignment horizontal="center" vertical="center" shrinkToFit="1"/>
    </xf>
    <xf numFmtId="0" fontId="0" fillId="0" borderId="18" xfId="0" applyBorder="1" applyAlignment="1">
      <alignment horizontal="right" vertical="center" shrinkToFit="1"/>
    </xf>
    <xf numFmtId="0" fontId="0" fillId="0" borderId="15" xfId="0" applyBorder="1" applyAlignment="1">
      <alignment horizontal="left" vertical="center" shrinkToFit="1"/>
    </xf>
    <xf numFmtId="0" fontId="0" fillId="0" borderId="19" xfId="0" applyBorder="1">
      <alignment vertical="center"/>
    </xf>
    <xf numFmtId="0" fontId="0" fillId="0" borderId="20" xfId="0" applyBorder="1" applyAlignment="1">
      <alignment horizontal="center" vertical="center"/>
    </xf>
    <xf numFmtId="0" fontId="0" fillId="0" borderId="21" xfId="0" applyBorder="1" applyAlignment="1">
      <alignment horizontal="centerContinuous" vertical="center"/>
    </xf>
    <xf numFmtId="0" fontId="0" fillId="0" borderId="22" xfId="0" applyBorder="1" applyAlignment="1">
      <alignment vertical="center" shrinkToFit="1"/>
    </xf>
    <xf numFmtId="0" fontId="3" fillId="0" borderId="18" xfId="0" applyFont="1" applyBorder="1" applyAlignment="1">
      <alignment horizontal="right" vertical="center"/>
    </xf>
    <xf numFmtId="0" fontId="0" fillId="0" borderId="23" xfId="0" applyBorder="1">
      <alignment vertical="center"/>
    </xf>
    <xf numFmtId="0" fontId="0" fillId="0" borderId="18" xfId="0" applyBorder="1">
      <alignment vertical="center"/>
    </xf>
    <xf numFmtId="0" fontId="0" fillId="0" borderId="22" xfId="0" applyBorder="1">
      <alignment vertical="center"/>
    </xf>
    <xf numFmtId="0" fontId="5" fillId="0" borderId="0" xfId="0" applyFont="1" applyAlignment="1">
      <alignment horizontal="centerContinuous" vertical="center"/>
    </xf>
    <xf numFmtId="0" fontId="0" fillId="0" borderId="21" xfId="0" applyBorder="1">
      <alignment vertical="center"/>
    </xf>
    <xf numFmtId="0" fontId="0" fillId="0" borderId="10" xfId="0" applyBorder="1" applyAlignment="1">
      <alignment horizontal="distributed" vertical="center"/>
    </xf>
    <xf numFmtId="0" fontId="0" fillId="0" borderId="11" xfId="0" applyBorder="1">
      <alignment vertical="center"/>
    </xf>
    <xf numFmtId="0" fontId="0" fillId="0" borderId="24" xfId="0" applyBorder="1">
      <alignment vertical="center"/>
    </xf>
    <xf numFmtId="0" fontId="0" fillId="0" borderId="25" xfId="0" applyBorder="1">
      <alignment vertical="center"/>
    </xf>
    <xf numFmtId="0" fontId="2" fillId="0" borderId="22" xfId="0" applyFont="1" applyBorder="1">
      <alignment vertical="center"/>
    </xf>
    <xf numFmtId="0" fontId="2" fillId="0" borderId="26" xfId="0" applyFont="1" applyBorder="1" applyAlignment="1">
      <alignment vertical="center" wrapText="1"/>
    </xf>
    <xf numFmtId="0" fontId="2" fillId="0" borderId="26" xfId="0" applyFont="1" applyBorder="1">
      <alignment vertical="center"/>
    </xf>
    <xf numFmtId="179" fontId="0" fillId="0" borderId="0" xfId="0" applyNumberFormat="1">
      <alignment vertical="center"/>
    </xf>
    <xf numFmtId="0" fontId="0" fillId="0" borderId="27" xfId="0" applyBorder="1">
      <alignment vertical="center"/>
    </xf>
    <xf numFmtId="0" fontId="0" fillId="0" borderId="28" xfId="0" applyBorder="1">
      <alignment vertical="center"/>
    </xf>
    <xf numFmtId="0" fontId="2" fillId="0" borderId="29" xfId="0" applyFont="1" applyBorder="1">
      <alignment vertical="center"/>
    </xf>
    <xf numFmtId="0" fontId="0" fillId="0" borderId="0" xfId="0" applyAlignment="1">
      <alignment horizontal="distributed" vertical="center" justifyLastLine="1"/>
    </xf>
    <xf numFmtId="0" fontId="2" fillId="0" borderId="0" xfId="0" applyFont="1">
      <alignment vertical="center"/>
    </xf>
    <xf numFmtId="0" fontId="2" fillId="0" borderId="0" xfId="0" applyFont="1" applyAlignment="1">
      <alignment vertical="center" wrapText="1"/>
    </xf>
    <xf numFmtId="0" fontId="0" fillId="0" borderId="0" xfId="0" applyAlignment="1">
      <alignment horizontal="left" vertical="center"/>
    </xf>
    <xf numFmtId="177" fontId="0" fillId="0" borderId="0" xfId="0" applyNumberFormat="1" applyAlignment="1">
      <alignment vertical="center" shrinkToFit="1"/>
    </xf>
    <xf numFmtId="176" fontId="0" fillId="0" borderId="0" xfId="0" applyNumberFormat="1" applyAlignment="1">
      <alignment vertical="center" shrinkToFit="1"/>
    </xf>
    <xf numFmtId="176" fontId="0" fillId="0" borderId="0" xfId="0" applyNumberFormat="1">
      <alignment vertical="center"/>
    </xf>
    <xf numFmtId="0" fontId="12" fillId="0" borderId="0" xfId="0" applyFont="1">
      <alignment vertical="center"/>
    </xf>
    <xf numFmtId="0" fontId="0" fillId="0" borderId="0" xfId="0" applyAlignment="1">
      <alignment horizontal="left" vertical="center" shrinkToFit="1"/>
    </xf>
    <xf numFmtId="0" fontId="0" fillId="0" borderId="0" xfId="0" applyAlignment="1">
      <alignment horizontal="right" vertical="center"/>
    </xf>
    <xf numFmtId="0" fontId="13" fillId="0" borderId="0" xfId="0" applyFont="1" applyAlignment="1">
      <alignment horizontal="center" vertical="center"/>
    </xf>
    <xf numFmtId="0" fontId="12" fillId="0" borderId="0" xfId="0" applyFont="1" applyAlignment="1">
      <alignment horizontal="center" vertical="center"/>
    </xf>
    <xf numFmtId="0" fontId="0" fillId="0" borderId="1" xfId="0" applyBorder="1" applyAlignment="1">
      <alignment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2" fillId="0" borderId="15" xfId="0" applyFont="1" applyBorder="1" applyAlignment="1">
      <alignment horizontal="center" vertical="center"/>
    </xf>
    <xf numFmtId="0" fontId="2" fillId="0" borderId="1" xfId="0" applyFont="1" applyBorder="1">
      <alignment vertical="center"/>
    </xf>
    <xf numFmtId="176" fontId="0" fillId="0" borderId="33" xfId="0" applyNumberFormat="1" applyBorder="1" applyAlignment="1">
      <alignment horizontal="distributed" vertical="center" justifyLastLine="1"/>
    </xf>
    <xf numFmtId="176" fontId="0" fillId="0" borderId="34" xfId="0" applyNumberFormat="1" applyBorder="1" applyAlignment="1">
      <alignment horizontal="distributed" vertical="center" justifyLastLine="1"/>
    </xf>
    <xf numFmtId="176" fontId="0" fillId="0" borderId="35" xfId="0" applyNumberFormat="1" applyBorder="1" applyAlignment="1">
      <alignment horizontal="distributed" vertical="center" justifyLastLine="1"/>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shrinkToFit="1"/>
    </xf>
    <xf numFmtId="0" fontId="0" fillId="0" borderId="7" xfId="0" applyBorder="1" applyAlignment="1">
      <alignment horizontal="distributed" vertical="center" indent="1"/>
    </xf>
    <xf numFmtId="0" fontId="15" fillId="0" borderId="0" xfId="0" applyFont="1" applyAlignment="1">
      <alignment horizontal="centerContinuous" vertical="center"/>
    </xf>
    <xf numFmtId="0" fontId="17" fillId="0" borderId="0" xfId="0" applyFont="1">
      <alignment vertical="center"/>
    </xf>
    <xf numFmtId="0" fontId="0" fillId="0" borderId="36" xfId="0" applyBorder="1">
      <alignment vertical="center"/>
    </xf>
    <xf numFmtId="0" fontId="0" fillId="0" borderId="37" xfId="0" applyBorder="1">
      <alignment vertical="center"/>
    </xf>
    <xf numFmtId="176" fontId="8" fillId="0" borderId="35" xfId="0" applyNumberFormat="1" applyFont="1" applyBorder="1">
      <alignment vertical="center"/>
    </xf>
    <xf numFmtId="176" fontId="8" fillId="0" borderId="38" xfId="0" applyNumberFormat="1" applyFont="1" applyBorder="1">
      <alignment vertical="center"/>
    </xf>
    <xf numFmtId="176" fontId="8" fillId="0" borderId="39" xfId="0" applyNumberFormat="1" applyFont="1" applyBorder="1">
      <alignment vertical="center"/>
    </xf>
    <xf numFmtId="0" fontId="0" fillId="0" borderId="40" xfId="0" applyBorder="1" applyAlignment="1">
      <alignment vertical="distributed" textRotation="255" justifyLastLine="1"/>
    </xf>
    <xf numFmtId="0" fontId="10" fillId="0" borderId="0" xfId="0" applyFont="1">
      <alignment vertical="center"/>
    </xf>
    <xf numFmtId="0" fontId="0" fillId="0" borderId="11" xfId="0" applyBorder="1" applyAlignment="1">
      <alignment horizontal="center" vertical="center"/>
    </xf>
    <xf numFmtId="0" fontId="0" fillId="0" borderId="36" xfId="0" applyBorder="1" applyAlignment="1">
      <alignment vertical="center" shrinkToFit="1"/>
    </xf>
    <xf numFmtId="0" fontId="0" fillId="0" borderId="41" xfId="0" applyBorder="1">
      <alignment vertical="center"/>
    </xf>
    <xf numFmtId="0" fontId="0" fillId="0" borderId="41" xfId="0" applyBorder="1" applyAlignment="1">
      <alignment horizontal="distributed" vertical="center"/>
    </xf>
    <xf numFmtId="0" fontId="0" fillId="0" borderId="25" xfId="0" applyBorder="1" applyAlignment="1">
      <alignment vertical="distributed"/>
    </xf>
    <xf numFmtId="0" fontId="0" fillId="0" borderId="41" xfId="0" applyBorder="1" applyAlignment="1">
      <alignment horizontal="distributed" vertical="center" wrapText="1"/>
    </xf>
    <xf numFmtId="0" fontId="2" fillId="0" borderId="29" xfId="0" applyFont="1" applyBorder="1" applyAlignment="1">
      <alignment vertical="center" wrapText="1"/>
    </xf>
    <xf numFmtId="0" fontId="0" fillId="0" borderId="42" xfId="0" applyBorder="1">
      <alignment vertical="center"/>
    </xf>
    <xf numFmtId="41" fontId="0" fillId="0" borderId="43" xfId="0" applyNumberFormat="1" applyBorder="1">
      <alignment vertical="center"/>
    </xf>
    <xf numFmtId="0" fontId="19" fillId="0" borderId="44" xfId="0" applyFont="1" applyBorder="1">
      <alignment vertical="center"/>
    </xf>
    <xf numFmtId="0" fontId="19" fillId="0" borderId="45" xfId="0" applyFont="1" applyBorder="1" applyAlignment="1">
      <alignment horizontal="center" vertical="center"/>
    </xf>
    <xf numFmtId="0" fontId="19" fillId="0" borderId="46" xfId="0" applyFont="1" applyBorder="1">
      <alignment vertical="center"/>
    </xf>
    <xf numFmtId="0" fontId="19" fillId="0" borderId="47" xfId="0" applyFont="1" applyBorder="1">
      <alignment vertical="center"/>
    </xf>
    <xf numFmtId="0" fontId="19" fillId="0" borderId="48" xfId="0" applyFont="1" applyBorder="1">
      <alignment vertical="center"/>
    </xf>
    <xf numFmtId="0" fontId="19" fillId="0" borderId="45" xfId="0" applyFont="1" applyBorder="1" applyAlignment="1">
      <alignment horizontal="centerContinuous" vertical="center"/>
    </xf>
    <xf numFmtId="0" fontId="19" fillId="0" borderId="49" xfId="0" applyFont="1" applyBorder="1">
      <alignment vertical="center"/>
    </xf>
    <xf numFmtId="0" fontId="0" fillId="0" borderId="11" xfId="0" applyBorder="1" applyAlignment="1">
      <alignment horizontal="distributed" vertical="center" indent="1"/>
    </xf>
    <xf numFmtId="0" fontId="9" fillId="0" borderId="0" xfId="0" applyFont="1">
      <alignment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distributed" vertical="center"/>
    </xf>
    <xf numFmtId="0" fontId="9" fillId="0" borderId="0" xfId="0" applyFont="1" applyAlignment="1">
      <alignment horizontal="distributed" vertical="center"/>
    </xf>
    <xf numFmtId="0" fontId="9" fillId="0" borderId="3" xfId="0" applyFont="1" applyBorder="1" applyAlignment="1">
      <alignment horizontal="right" vertical="center"/>
    </xf>
    <xf numFmtId="0" fontId="9" fillId="0" borderId="50" xfId="0" applyFont="1" applyBorder="1" applyAlignment="1">
      <alignment horizontal="center" vertical="center"/>
    </xf>
    <xf numFmtId="0" fontId="20" fillId="0" borderId="50" xfId="0" applyFont="1" applyBorder="1">
      <alignment vertical="center"/>
    </xf>
    <xf numFmtId="0" fontId="9" fillId="0" borderId="10" xfId="0" applyFont="1" applyBorder="1" applyAlignment="1">
      <alignment horizontal="distributed" vertical="center"/>
    </xf>
    <xf numFmtId="0" fontId="24" fillId="0" borderId="0" xfId="0" applyFont="1" applyAlignment="1">
      <alignment horizontal="center" vertical="center"/>
    </xf>
    <xf numFmtId="0" fontId="9" fillId="0" borderId="0" xfId="0" applyFont="1" applyAlignment="1">
      <alignment horizontal="left" vertical="center"/>
    </xf>
    <xf numFmtId="0" fontId="11" fillId="0" borderId="1" xfId="0" applyFont="1" applyBorder="1" applyAlignment="1">
      <alignment wrapText="1"/>
    </xf>
    <xf numFmtId="0" fontId="11" fillId="0" borderId="11" xfId="0" applyFont="1" applyBorder="1" applyAlignment="1">
      <alignment horizontal="center" vertical="center"/>
    </xf>
    <xf numFmtId="0" fontId="11" fillId="0" borderId="6" xfId="0" applyFont="1" applyBorder="1">
      <alignment vertical="center"/>
    </xf>
    <xf numFmtId="0" fontId="11" fillId="0" borderId="6" xfId="0" applyFont="1" applyBorder="1" applyAlignment="1">
      <alignment vertical="center" wrapText="1"/>
    </xf>
    <xf numFmtId="0" fontId="11" fillId="0" borderId="0" xfId="0" applyFont="1">
      <alignment vertical="center"/>
    </xf>
    <xf numFmtId="0" fontId="11" fillId="0" borderId="10" xfId="0" applyFont="1" applyBorder="1">
      <alignment vertical="center"/>
    </xf>
    <xf numFmtId="0" fontId="24" fillId="0" borderId="0" xfId="0" quotePrefix="1" applyFont="1" applyAlignment="1">
      <alignment horizontal="center" vertical="center"/>
    </xf>
    <xf numFmtId="0" fontId="0" fillId="0" borderId="33" xfId="0" applyBorder="1" applyAlignment="1">
      <alignment horizontal="distributed" vertical="center" shrinkToFit="1"/>
    </xf>
    <xf numFmtId="0" fontId="0" fillId="0" borderId="36" xfId="0" applyBorder="1" applyAlignment="1">
      <alignment horizontal="distributed" vertical="center" shrinkToFit="1"/>
    </xf>
    <xf numFmtId="177" fontId="0" fillId="0" borderId="39" xfId="0" applyNumberFormat="1" applyBorder="1" applyAlignment="1">
      <alignment horizontal="center" vertical="center" shrinkToFit="1"/>
    </xf>
    <xf numFmtId="176" fontId="0" fillId="0" borderId="35" xfId="0" applyNumberFormat="1" applyBorder="1" applyAlignment="1">
      <alignment horizontal="center" vertical="center" wrapText="1" shrinkToFit="1"/>
    </xf>
    <xf numFmtId="0" fontId="25" fillId="0" borderId="0" xfId="0" applyFont="1">
      <alignment vertical="center"/>
    </xf>
    <xf numFmtId="0" fontId="7" fillId="0" borderId="0" xfId="0" applyFont="1">
      <alignment vertical="center"/>
    </xf>
    <xf numFmtId="0" fontId="11" fillId="0" borderId="10" xfId="0" applyFont="1" applyBorder="1" applyAlignment="1">
      <alignment horizontal="center" vertical="center"/>
    </xf>
    <xf numFmtId="0" fontId="11" fillId="0" borderId="1" xfId="0" applyFont="1" applyBorder="1">
      <alignment vertical="center"/>
    </xf>
    <xf numFmtId="0" fontId="11" fillId="0" borderId="4" xfId="0" applyFont="1" applyBorder="1" applyAlignment="1">
      <alignment horizontal="center" vertical="center"/>
    </xf>
    <xf numFmtId="0" fontId="9" fillId="0" borderId="11" xfId="0" applyFont="1" applyBorder="1">
      <alignment vertical="center"/>
    </xf>
    <xf numFmtId="0" fontId="2" fillId="0" borderId="15" xfId="0" applyFont="1" applyBorder="1" applyAlignment="1">
      <alignment horizontal="right" vertical="center"/>
    </xf>
    <xf numFmtId="0" fontId="9" fillId="0" borderId="3" xfId="0" applyFont="1" applyBorder="1">
      <alignment vertical="center"/>
    </xf>
    <xf numFmtId="0" fontId="9" fillId="3" borderId="0" xfId="0" applyFont="1" applyFill="1">
      <alignment vertical="center"/>
    </xf>
    <xf numFmtId="0" fontId="20" fillId="0" borderId="0" xfId="0" applyFont="1">
      <alignment vertical="center"/>
    </xf>
    <xf numFmtId="0" fontId="0" fillId="0" borderId="19" xfId="0" applyBorder="1" applyAlignment="1">
      <alignment vertical="center" shrinkToFit="1"/>
    </xf>
    <xf numFmtId="0" fontId="19" fillId="0" borderId="0" xfId="0" applyFont="1" applyAlignment="1">
      <alignment vertical="center" shrinkToFit="1"/>
    </xf>
    <xf numFmtId="0" fontId="0" fillId="0" borderId="23" xfId="0" applyBorder="1" applyAlignment="1">
      <alignment horizontal="center" vertical="center"/>
    </xf>
    <xf numFmtId="176" fontId="0" fillId="0" borderId="1" xfId="0" applyNumberFormat="1" applyBorder="1">
      <alignment vertical="center"/>
    </xf>
    <xf numFmtId="0" fontId="28" fillId="0" borderId="0" xfId="0" applyFont="1" applyAlignment="1">
      <alignment horizontal="left" vertical="center" wrapText="1" shrinkToFit="1"/>
    </xf>
    <xf numFmtId="41" fontId="0" fillId="0" borderId="0" xfId="0" applyNumberFormat="1" applyAlignment="1">
      <alignment horizontal="center" vertical="center" shrinkToFit="1"/>
    </xf>
    <xf numFmtId="41" fontId="0" fillId="0" borderId="18" xfId="0" applyNumberFormat="1" applyBorder="1" applyAlignment="1">
      <alignment vertical="center" shrinkToFit="1"/>
    </xf>
    <xf numFmtId="0" fontId="0" fillId="0" borderId="5" xfId="0" applyBorder="1" applyAlignment="1">
      <alignment vertical="center" shrinkToFit="1"/>
    </xf>
    <xf numFmtId="41" fontId="0" fillId="0" borderId="1" xfId="0" applyNumberFormat="1" applyBorder="1" applyAlignment="1">
      <alignment vertical="center" shrinkToFit="1"/>
    </xf>
    <xf numFmtId="3" fontId="0" fillId="0" borderId="5" xfId="0" applyNumberFormat="1" applyBorder="1">
      <alignment vertical="center"/>
    </xf>
    <xf numFmtId="3" fontId="0" fillId="0" borderId="5" xfId="0" applyNumberFormat="1" applyBorder="1" applyAlignment="1">
      <alignment horizontal="right" vertical="center" shrinkToFit="1"/>
    </xf>
    <xf numFmtId="3" fontId="0" fillId="0" borderId="4" xfId="0" applyNumberFormat="1" applyBorder="1" applyAlignment="1">
      <alignment horizontal="right" vertical="center" shrinkToFit="1"/>
    </xf>
    <xf numFmtId="41" fontId="0" fillId="0" borderId="51" xfId="0" applyNumberFormat="1" applyBorder="1" applyAlignment="1">
      <alignment horizontal="center" vertical="center"/>
    </xf>
    <xf numFmtId="0" fontId="11" fillId="0" borderId="5" xfId="0" applyFont="1" applyBorder="1">
      <alignment vertical="center"/>
    </xf>
    <xf numFmtId="0" fontId="0" fillId="0" borderId="52" xfId="0" applyBorder="1" applyAlignment="1">
      <alignment horizontal="center" vertical="center" shrinkToFit="1"/>
    </xf>
    <xf numFmtId="0" fontId="0" fillId="0" borderId="53" xfId="0" applyBorder="1">
      <alignment vertical="center"/>
    </xf>
    <xf numFmtId="0" fontId="0" fillId="0" borderId="52" xfId="0" applyBorder="1">
      <alignment vertical="center"/>
    </xf>
    <xf numFmtId="0" fontId="0" fillId="0" borderId="53" xfId="0" applyBorder="1" applyAlignment="1">
      <alignment vertical="center" shrinkToFit="1"/>
    </xf>
    <xf numFmtId="0" fontId="0" fillId="0" borderId="54" xfId="0" applyBorder="1">
      <alignment vertical="center"/>
    </xf>
    <xf numFmtId="0" fontId="0" fillId="0" borderId="55" xfId="0" applyBorder="1">
      <alignment vertical="center"/>
    </xf>
    <xf numFmtId="0" fontId="0" fillId="0" borderId="55" xfId="0" applyBorder="1" applyAlignment="1">
      <alignment horizontal="center" vertical="center" shrinkToFit="1"/>
    </xf>
    <xf numFmtId="41" fontId="0" fillId="0" borderId="5" xfId="0" applyNumberFormat="1" applyBorder="1" applyAlignment="1">
      <alignment horizontal="center" vertical="center" shrinkToFit="1"/>
    </xf>
    <xf numFmtId="0" fontId="0" fillId="0" borderId="56" xfId="0" applyBorder="1">
      <alignment vertical="center"/>
    </xf>
    <xf numFmtId="0" fontId="0" fillId="0" borderId="57" xfId="0" applyBorder="1">
      <alignment vertical="center"/>
    </xf>
    <xf numFmtId="0" fontId="29" fillId="0" borderId="0" xfId="0" applyFont="1">
      <alignment vertical="center"/>
    </xf>
    <xf numFmtId="0" fontId="29" fillId="0" borderId="0" xfId="0" quotePrefix="1" applyFont="1">
      <alignment vertical="center"/>
    </xf>
    <xf numFmtId="41" fontId="0" fillId="0" borderId="0" xfId="0" applyNumberFormat="1" applyAlignment="1">
      <alignment vertical="center" shrinkToFit="1"/>
    </xf>
    <xf numFmtId="41" fontId="0" fillId="0" borderId="58" xfId="0" applyNumberFormat="1" applyBorder="1" applyAlignment="1">
      <alignment vertical="center" shrinkToFit="1"/>
    </xf>
    <xf numFmtId="3" fontId="0" fillId="0" borderId="5" xfId="0" applyNumberFormat="1" applyBorder="1" applyAlignment="1">
      <alignment vertical="center" shrinkToFit="1"/>
    </xf>
    <xf numFmtId="0" fontId="0" fillId="0" borderId="54" xfId="0" applyBorder="1" applyAlignment="1">
      <alignment vertical="center" shrinkToFit="1"/>
    </xf>
    <xf numFmtId="0" fontId="16" fillId="2" borderId="0" xfId="0" applyFont="1" applyFill="1" applyAlignment="1">
      <alignment horizontal="center" vertical="center"/>
    </xf>
    <xf numFmtId="180" fontId="0" fillId="0" borderId="35" xfId="0" applyNumberFormat="1" applyBorder="1" applyAlignment="1">
      <alignment horizontal="distributed" vertical="center" shrinkToFit="1"/>
    </xf>
    <xf numFmtId="0" fontId="0" fillId="0" borderId="59" xfId="0" applyBorder="1" applyAlignment="1">
      <alignment vertical="center" shrinkToFit="1"/>
    </xf>
    <xf numFmtId="0" fontId="19" fillId="0" borderId="19" xfId="0" applyFont="1" applyBorder="1" applyAlignment="1">
      <alignment vertical="center" shrinkToFit="1"/>
    </xf>
    <xf numFmtId="0" fontId="19" fillId="0" borderId="1" xfId="0" applyFont="1" applyBorder="1" applyAlignment="1">
      <alignment vertical="center" shrinkToFit="1"/>
    </xf>
    <xf numFmtId="0" fontId="19" fillId="0" borderId="2" xfId="0" applyFont="1" applyBorder="1" applyAlignment="1">
      <alignment vertical="center" shrinkToFit="1"/>
    </xf>
    <xf numFmtId="0" fontId="19" fillId="0" borderId="60" xfId="0" applyFont="1" applyBorder="1" applyAlignment="1">
      <alignment vertical="center" shrinkToFit="1"/>
    </xf>
    <xf numFmtId="176" fontId="19" fillId="0" borderId="61" xfId="0" applyNumberFormat="1" applyFont="1" applyBorder="1" applyAlignment="1">
      <alignment vertical="center" shrinkToFit="1"/>
    </xf>
    <xf numFmtId="0" fontId="19" fillId="0" borderId="23" xfId="0" applyFont="1" applyBorder="1" applyAlignment="1">
      <alignment vertical="center" shrinkToFit="1"/>
    </xf>
    <xf numFmtId="0" fontId="19" fillId="0" borderId="58" xfId="0" applyFont="1" applyBorder="1" applyAlignment="1">
      <alignment vertical="center" shrinkToFit="1"/>
    </xf>
    <xf numFmtId="0" fontId="0" fillId="3" borderId="0" xfId="0" applyFill="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57" xfId="0" applyBorder="1" applyAlignment="1">
      <alignment vertical="center" wrapText="1"/>
    </xf>
    <xf numFmtId="0" fontId="0" fillId="4" borderId="19" xfId="0" applyFill="1" applyBorder="1">
      <alignment vertical="center"/>
    </xf>
    <xf numFmtId="0" fontId="0" fillId="4" borderId="53" xfId="0" applyFill="1" applyBorder="1">
      <alignment vertical="center"/>
    </xf>
    <xf numFmtId="0" fontId="0" fillId="4" borderId="0" xfId="0" applyFill="1">
      <alignment vertical="center"/>
    </xf>
    <xf numFmtId="0" fontId="0" fillId="4" borderId="65" xfId="0" applyFill="1" applyBorder="1">
      <alignment vertical="center"/>
    </xf>
    <xf numFmtId="0" fontId="0" fillId="4" borderId="67" xfId="0" applyFill="1" applyBorder="1">
      <alignment vertical="center"/>
    </xf>
    <xf numFmtId="0" fontId="0" fillId="4" borderId="69" xfId="0" applyFill="1" applyBorder="1">
      <alignment vertical="center"/>
    </xf>
    <xf numFmtId="0" fontId="0" fillId="0" borderId="63" xfId="0" applyBorder="1" applyAlignment="1">
      <alignment horizontal="right" vertical="center"/>
    </xf>
    <xf numFmtId="0" fontId="0" fillId="0" borderId="71" xfId="0" applyBorder="1" applyAlignment="1">
      <alignment horizontal="right" vertical="center"/>
    </xf>
    <xf numFmtId="0" fontId="0" fillId="0" borderId="74" xfId="0" applyBorder="1" applyAlignment="1">
      <alignment horizontal="right" vertical="center"/>
    </xf>
    <xf numFmtId="0" fontId="0" fillId="5" borderId="0" xfId="0" applyFill="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50" xfId="0" applyBorder="1">
      <alignment vertical="center"/>
    </xf>
    <xf numFmtId="41" fontId="0" fillId="0" borderId="71" xfId="0" applyNumberFormat="1" applyBorder="1" applyAlignment="1">
      <alignment vertical="center" shrinkToFit="1"/>
    </xf>
    <xf numFmtId="41" fontId="0" fillId="0" borderId="63" xfId="0" applyNumberFormat="1" applyBorder="1" applyAlignment="1">
      <alignment vertical="center" shrinkToFit="1"/>
    </xf>
    <xf numFmtId="41" fontId="0" fillId="0" borderId="74" xfId="0" applyNumberFormat="1" applyBorder="1" applyAlignment="1">
      <alignment vertical="center" shrinkToFit="1"/>
    </xf>
    <xf numFmtId="41" fontId="0" fillId="0" borderId="65" xfId="0" applyNumberFormat="1" applyBorder="1" applyAlignment="1">
      <alignment vertical="center" shrinkToFit="1"/>
    </xf>
    <xf numFmtId="41" fontId="0" fillId="0" borderId="67" xfId="0" applyNumberFormat="1" applyBorder="1" applyAlignment="1">
      <alignment vertical="center" shrinkToFit="1"/>
    </xf>
    <xf numFmtId="41" fontId="0" fillId="0" borderId="69" xfId="0" applyNumberFormat="1" applyBorder="1" applyAlignment="1">
      <alignment vertical="center" shrinkToFit="1"/>
    </xf>
    <xf numFmtId="41" fontId="0" fillId="0" borderId="80" xfId="0" applyNumberFormat="1" applyBorder="1" applyAlignment="1">
      <alignment vertical="center" shrinkToFit="1"/>
    </xf>
    <xf numFmtId="41" fontId="0" fillId="0" borderId="81" xfId="0" applyNumberFormat="1" applyBorder="1" applyAlignment="1">
      <alignment vertical="center" shrinkToFit="1"/>
    </xf>
    <xf numFmtId="41" fontId="0" fillId="0" borderId="82" xfId="0" applyNumberFormat="1" applyBorder="1" applyAlignment="1">
      <alignment vertical="center" shrinkToFit="1"/>
    </xf>
    <xf numFmtId="41" fontId="0" fillId="0" borderId="83" xfId="0" applyNumberFormat="1" applyBorder="1" applyAlignment="1">
      <alignment vertical="center" shrinkToFit="1"/>
    </xf>
    <xf numFmtId="41" fontId="0" fillId="0" borderId="84" xfId="0" applyNumberFormat="1" applyBorder="1" applyAlignment="1">
      <alignment vertical="center" shrinkToFit="1"/>
    </xf>
    <xf numFmtId="41" fontId="0" fillId="0" borderId="85" xfId="0" applyNumberFormat="1" applyBorder="1" applyAlignment="1">
      <alignment vertical="center" shrinkToFit="1"/>
    </xf>
    <xf numFmtId="41" fontId="0" fillId="0" borderId="86" xfId="0" applyNumberFormat="1" applyBorder="1" applyAlignment="1">
      <alignment vertical="center" shrinkToFit="1"/>
    </xf>
    <xf numFmtId="41" fontId="0" fillId="0" borderId="87" xfId="0" applyNumberFormat="1" applyBorder="1" applyAlignment="1">
      <alignment vertical="center" shrinkToFit="1"/>
    </xf>
    <xf numFmtId="0" fontId="0" fillId="0" borderId="3" xfId="0" applyBorder="1" applyAlignment="1" applyProtection="1">
      <alignment horizontal="center" vertical="center"/>
      <protection locked="0"/>
    </xf>
    <xf numFmtId="0" fontId="31" fillId="0" borderId="0" xfId="0" applyFont="1" applyAlignment="1">
      <alignment horizontal="center" vertical="center"/>
    </xf>
    <xf numFmtId="0" fontId="31" fillId="0" borderId="0" xfId="0" applyFont="1">
      <alignment vertical="center"/>
    </xf>
    <xf numFmtId="0" fontId="0" fillId="0" borderId="7" xfId="0" applyBorder="1" applyAlignment="1">
      <alignment vertical="center" shrinkToFit="1"/>
    </xf>
    <xf numFmtId="0" fontId="0" fillId="0" borderId="0" xfId="0" applyAlignment="1">
      <alignment horizontal="distributed" vertical="center" wrapText="1" indent="1"/>
    </xf>
    <xf numFmtId="0" fontId="9" fillId="6" borderId="3" xfId="0" applyFont="1" applyFill="1" applyBorder="1" applyAlignment="1" applyProtection="1">
      <alignment horizontal="right" vertical="center"/>
      <protection locked="0"/>
    </xf>
    <xf numFmtId="0" fontId="9" fillId="6" borderId="3" xfId="0" applyFont="1" applyFill="1" applyBorder="1" applyAlignment="1" applyProtection="1">
      <alignment horizontal="center" vertical="center"/>
      <protection locked="0"/>
    </xf>
    <xf numFmtId="0" fontId="11" fillId="6" borderId="10" xfId="0" applyFont="1" applyFill="1" applyBorder="1" applyAlignment="1" applyProtection="1">
      <alignment vertical="center" shrinkToFit="1"/>
      <protection locked="0"/>
    </xf>
    <xf numFmtId="0" fontId="11" fillId="6" borderId="10" xfId="0" applyFont="1" applyFill="1" applyBorder="1" applyAlignment="1" applyProtection="1">
      <alignment horizontal="right" vertical="center" shrinkToFit="1"/>
      <protection locked="0"/>
    </xf>
    <xf numFmtId="41" fontId="0" fillId="0" borderId="5" xfId="0" applyNumberFormat="1" applyBorder="1" applyAlignment="1">
      <alignment horizontal="right" vertical="center" shrinkToFit="1"/>
    </xf>
    <xf numFmtId="41" fontId="0" fillId="0" borderId="54" xfId="0" applyNumberFormat="1" applyBorder="1" applyAlignment="1">
      <alignment horizontal="right" vertical="center" shrinkToFit="1"/>
    </xf>
    <xf numFmtId="0" fontId="0" fillId="0" borderId="7" xfId="0" applyBorder="1" applyAlignment="1">
      <alignment vertical="center" wrapText="1" shrinkToFit="1"/>
    </xf>
    <xf numFmtId="0" fontId="7" fillId="0" borderId="88" xfId="0" applyFont="1" applyBorder="1" applyAlignment="1">
      <alignment vertical="center" shrinkToFit="1"/>
    </xf>
    <xf numFmtId="0" fontId="7" fillId="0" borderId="89" xfId="0" applyFont="1" applyBorder="1" applyAlignment="1">
      <alignment vertical="center" shrinkToFit="1"/>
    </xf>
    <xf numFmtId="0" fontId="7" fillId="0" borderId="90" xfId="0" applyFont="1" applyBorder="1" applyAlignment="1">
      <alignment vertical="center" shrinkToFit="1"/>
    </xf>
    <xf numFmtId="177" fontId="9" fillId="0" borderId="7" xfId="0" applyNumberFormat="1" applyFont="1" applyBorder="1" applyAlignment="1">
      <alignment vertical="top" shrinkToFit="1"/>
    </xf>
    <xf numFmtId="177" fontId="9" fillId="0" borderId="91" xfId="0" applyNumberFormat="1" applyFont="1" applyBorder="1" applyAlignment="1">
      <alignment vertical="top" shrinkToFit="1"/>
    </xf>
    <xf numFmtId="177" fontId="9" fillId="0" borderId="92" xfId="0" applyNumberFormat="1" applyFont="1" applyBorder="1" applyAlignment="1">
      <alignment vertical="top" shrinkToFit="1"/>
    </xf>
    <xf numFmtId="0" fontId="19" fillId="0" borderId="7" xfId="0" applyFont="1" applyBorder="1" applyAlignment="1">
      <alignment vertical="center" shrinkToFit="1"/>
    </xf>
    <xf numFmtId="0" fontId="19" fillId="7" borderId="7" xfId="0" applyFont="1" applyFill="1" applyBorder="1" applyAlignment="1">
      <alignment vertical="center" shrinkToFit="1"/>
    </xf>
    <xf numFmtId="41" fontId="15" fillId="7" borderId="7" xfId="0" applyNumberFormat="1" applyFont="1" applyFill="1" applyBorder="1" applyAlignment="1">
      <alignment vertical="center" shrinkToFit="1"/>
    </xf>
    <xf numFmtId="0" fontId="15" fillId="7" borderId="7" xfId="0" applyFont="1" applyFill="1" applyBorder="1" applyAlignment="1">
      <alignment vertical="center" shrinkToFit="1"/>
    </xf>
    <xf numFmtId="0" fontId="19" fillId="0" borderId="0" xfId="0" applyFont="1">
      <alignment vertical="center"/>
    </xf>
    <xf numFmtId="0" fontId="19" fillId="7" borderId="93" xfId="0" applyFont="1" applyFill="1" applyBorder="1">
      <alignment vertical="center"/>
    </xf>
    <xf numFmtId="0" fontId="19" fillId="7" borderId="94" xfId="0" applyFont="1" applyFill="1" applyBorder="1">
      <alignment vertical="center"/>
    </xf>
    <xf numFmtId="0" fontId="19" fillId="7" borderId="95" xfId="0" applyFont="1" applyFill="1" applyBorder="1">
      <alignment vertical="center"/>
    </xf>
    <xf numFmtId="0" fontId="0" fillId="0" borderId="96" xfId="0" applyBorder="1">
      <alignment vertical="center"/>
    </xf>
    <xf numFmtId="0" fontId="0" fillId="0" borderId="97" xfId="0" applyBorder="1">
      <alignment vertical="center"/>
    </xf>
    <xf numFmtId="41" fontId="0" fillId="0" borderId="97" xfId="0" applyNumberFormat="1" applyBorder="1" applyAlignment="1">
      <alignment vertical="center" shrinkToFit="1"/>
    </xf>
    <xf numFmtId="41" fontId="0" fillId="0" borderId="98" xfId="0" applyNumberFormat="1" applyBorder="1" applyAlignment="1">
      <alignment vertical="center" shrinkToFit="1"/>
    </xf>
    <xf numFmtId="0" fontId="0" fillId="0" borderId="97" xfId="0" applyBorder="1" applyAlignment="1">
      <alignment horizontal="right" vertical="center"/>
    </xf>
    <xf numFmtId="0" fontId="0" fillId="5" borderId="0" xfId="0" applyFill="1">
      <alignment vertical="center"/>
    </xf>
    <xf numFmtId="0" fontId="0" fillId="5" borderId="53" xfId="0" applyFill="1" applyBorder="1">
      <alignment vertical="center"/>
    </xf>
    <xf numFmtId="0" fontId="0" fillId="0" borderId="99" xfId="0" applyBorder="1">
      <alignment vertical="center"/>
    </xf>
    <xf numFmtId="41" fontId="0" fillId="0" borderId="8" xfId="0" applyNumberFormat="1" applyBorder="1" applyAlignment="1">
      <alignment vertical="center" shrinkToFit="1"/>
    </xf>
    <xf numFmtId="41" fontId="0" fillId="0" borderId="23" xfId="0" applyNumberFormat="1" applyBorder="1" applyAlignment="1">
      <alignment vertical="center" shrinkToFit="1"/>
    </xf>
    <xf numFmtId="0" fontId="0" fillId="0" borderId="8" xfId="0" applyBorder="1" applyAlignment="1">
      <alignment horizontal="right" vertical="center"/>
    </xf>
    <xf numFmtId="0" fontId="0" fillId="0" borderId="100" xfId="0" applyBorder="1">
      <alignment vertical="center"/>
    </xf>
    <xf numFmtId="0" fontId="0" fillId="0" borderId="101" xfId="0" applyBorder="1">
      <alignment vertical="center"/>
    </xf>
    <xf numFmtId="41" fontId="0" fillId="0" borderId="101" xfId="0" applyNumberFormat="1" applyBorder="1" applyAlignment="1">
      <alignment vertical="center" shrinkToFit="1"/>
    </xf>
    <xf numFmtId="0" fontId="0" fillId="4" borderId="36" xfId="0" applyFill="1" applyBorder="1">
      <alignment vertical="center"/>
    </xf>
    <xf numFmtId="41" fontId="0" fillId="0" borderId="102" xfId="0" applyNumberFormat="1" applyBorder="1" applyAlignment="1">
      <alignment vertical="center" shrinkToFit="1"/>
    </xf>
    <xf numFmtId="0" fontId="0" fillId="5" borderId="36" xfId="0" applyFill="1" applyBorder="1">
      <alignment vertical="center"/>
    </xf>
    <xf numFmtId="0" fontId="0" fillId="0" borderId="101" xfId="0" applyBorder="1" applyAlignment="1">
      <alignment horizontal="right" vertical="center"/>
    </xf>
    <xf numFmtId="0" fontId="0" fillId="0" borderId="103" xfId="0" applyBorder="1">
      <alignment vertical="center"/>
    </xf>
    <xf numFmtId="0" fontId="0" fillId="0" borderId="104" xfId="0" applyBorder="1">
      <alignment vertical="center"/>
    </xf>
    <xf numFmtId="41" fontId="0" fillId="0" borderId="104" xfId="0" applyNumberFormat="1" applyBorder="1" applyAlignment="1">
      <alignment vertical="center" shrinkToFit="1"/>
    </xf>
    <xf numFmtId="41" fontId="0" fillId="0" borderId="20" xfId="0" applyNumberFormat="1" applyBorder="1" applyAlignment="1">
      <alignment vertical="center" shrinkToFit="1"/>
    </xf>
    <xf numFmtId="0" fontId="0" fillId="5" borderId="19" xfId="0" applyFill="1" applyBorder="1">
      <alignment vertical="center"/>
    </xf>
    <xf numFmtId="0" fontId="0" fillId="0" borderId="105" xfId="0" applyBorder="1">
      <alignment vertical="center"/>
    </xf>
    <xf numFmtId="0" fontId="0" fillId="0" borderId="106" xfId="0" applyBorder="1">
      <alignment vertical="center"/>
    </xf>
    <xf numFmtId="41" fontId="0" fillId="0" borderId="106" xfId="0" applyNumberFormat="1" applyBorder="1" applyAlignment="1">
      <alignment vertical="center" shrinkToFit="1"/>
    </xf>
    <xf numFmtId="41" fontId="0" fillId="0" borderId="107" xfId="0" applyNumberFormat="1" applyBorder="1" applyAlignment="1">
      <alignment vertical="center" shrinkToFit="1"/>
    </xf>
    <xf numFmtId="0" fontId="0" fillId="0" borderId="108" xfId="0" applyBorder="1">
      <alignment vertical="center"/>
    </xf>
    <xf numFmtId="0" fontId="0" fillId="0" borderId="109" xfId="0" applyBorder="1">
      <alignment vertical="center"/>
    </xf>
    <xf numFmtId="41" fontId="0" fillId="0" borderId="109" xfId="0" applyNumberFormat="1" applyBorder="1" applyAlignment="1">
      <alignment vertical="center" shrinkToFit="1"/>
    </xf>
    <xf numFmtId="0" fontId="0" fillId="0" borderId="73" xfId="0"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96" xfId="0" applyBorder="1" applyAlignment="1">
      <alignment horizontal="left" vertical="center"/>
    </xf>
    <xf numFmtId="41" fontId="19" fillId="0" borderId="7" xfId="0" applyNumberFormat="1" applyFont="1" applyBorder="1" applyAlignment="1">
      <alignment vertical="center" shrinkToFit="1"/>
    </xf>
    <xf numFmtId="41" fontId="0" fillId="5" borderId="0" xfId="0" applyNumberFormat="1" applyFill="1" applyAlignment="1">
      <alignment vertical="center" shrinkToFit="1"/>
    </xf>
    <xf numFmtId="0" fontId="19" fillId="5" borderId="0" xfId="0" applyFont="1" applyFill="1">
      <alignment vertical="center"/>
    </xf>
    <xf numFmtId="0" fontId="0" fillId="0" borderId="57" xfId="0" applyBorder="1" applyAlignment="1">
      <alignment vertical="center" shrinkToFit="1"/>
    </xf>
    <xf numFmtId="0" fontId="0" fillId="0" borderId="62" xfId="0" applyBorder="1" applyAlignment="1">
      <alignment vertical="center" shrinkToFit="1"/>
    </xf>
    <xf numFmtId="0" fontId="0" fillId="0" borderId="50" xfId="0" applyBorder="1" applyAlignment="1">
      <alignment vertical="center" shrinkToFit="1"/>
    </xf>
    <xf numFmtId="0" fontId="0" fillId="7" borderId="110" xfId="0" applyFill="1" applyBorder="1" applyAlignment="1">
      <alignment vertical="center" shrinkToFit="1"/>
    </xf>
    <xf numFmtId="0" fontId="0" fillId="0" borderId="49" xfId="0" applyBorder="1" applyAlignment="1">
      <alignment vertical="center" shrinkToFit="1"/>
    </xf>
    <xf numFmtId="0" fontId="0" fillId="0" borderId="60" xfId="0" applyBorder="1" applyAlignment="1">
      <alignment vertical="center" shrinkToFit="1"/>
    </xf>
    <xf numFmtId="0" fontId="0" fillId="0" borderId="26" xfId="0" applyBorder="1" applyAlignment="1">
      <alignment vertical="center" shrinkToFit="1"/>
    </xf>
    <xf numFmtId="41" fontId="15" fillId="7" borderId="26" xfId="0" applyNumberFormat="1" applyFont="1" applyFill="1" applyBorder="1" applyAlignment="1">
      <alignment vertical="center" shrinkToFit="1"/>
    </xf>
    <xf numFmtId="0" fontId="0" fillId="0" borderId="111" xfId="0" applyBorder="1" applyAlignment="1">
      <alignment vertical="center" shrinkToFit="1"/>
    </xf>
    <xf numFmtId="0" fontId="19" fillId="0" borderId="26" xfId="0" applyFont="1" applyBorder="1" applyAlignment="1">
      <alignment vertical="center" shrinkToFit="1"/>
    </xf>
    <xf numFmtId="0" fontId="0" fillId="0" borderId="15" xfId="0" applyBorder="1" applyAlignment="1">
      <alignment vertical="center" shrinkToFit="1"/>
    </xf>
    <xf numFmtId="41" fontId="19" fillId="0" borderId="26" xfId="0" applyNumberFormat="1" applyFont="1" applyBorder="1" applyAlignment="1">
      <alignment vertical="center" shrinkToFit="1"/>
    </xf>
    <xf numFmtId="0" fontId="9" fillId="0" borderId="10" xfId="0" applyFont="1" applyBorder="1">
      <alignment vertical="center"/>
    </xf>
    <xf numFmtId="0" fontId="9" fillId="0" borderId="3" xfId="0" applyFont="1" applyBorder="1" applyProtection="1">
      <alignment vertical="center"/>
      <protection locked="0"/>
    </xf>
    <xf numFmtId="41" fontId="11" fillId="7" borderId="2" xfId="0" applyNumberFormat="1" applyFont="1" applyFill="1" applyBorder="1" applyAlignment="1" applyProtection="1">
      <alignment vertical="center" shrinkToFit="1"/>
      <protection locked="0"/>
    </xf>
    <xf numFmtId="41" fontId="9" fillId="0" borderId="11" xfId="0" applyNumberFormat="1" applyFont="1" applyBorder="1">
      <alignment vertical="center"/>
    </xf>
    <xf numFmtId="41" fontId="11" fillId="7" borderId="2" xfId="0" applyNumberFormat="1" applyFont="1" applyFill="1" applyBorder="1" applyProtection="1">
      <alignment vertical="center"/>
      <protection locked="0"/>
    </xf>
    <xf numFmtId="180" fontId="0" fillId="0" borderId="112" xfId="0" applyNumberFormat="1" applyBorder="1" applyAlignment="1" applyProtection="1">
      <alignment horizontal="center" vertical="center" shrinkToFit="1"/>
      <protection locked="0"/>
    </xf>
    <xf numFmtId="0" fontId="0" fillId="0" borderId="113" xfId="0" applyBorder="1" applyAlignment="1" applyProtection="1">
      <alignment vertical="center" shrinkToFit="1"/>
      <protection locked="0"/>
    </xf>
    <xf numFmtId="177" fontId="0" fillId="0" borderId="114" xfId="0" applyNumberFormat="1" applyBorder="1" applyAlignment="1">
      <alignment vertical="center" shrinkToFit="1"/>
    </xf>
    <xf numFmtId="176" fontId="8" fillId="0" borderId="113" xfId="0" applyNumberFormat="1" applyFont="1" applyBorder="1" applyProtection="1">
      <alignment vertical="center"/>
      <protection locked="0"/>
    </xf>
    <xf numFmtId="176" fontId="8" fillId="0" borderId="115" xfId="0" applyNumberFormat="1" applyFont="1" applyBorder="1" applyProtection="1">
      <alignment vertical="center"/>
      <protection locked="0"/>
    </xf>
    <xf numFmtId="176" fontId="8" fillId="0" borderId="93" xfId="0" applyNumberFormat="1" applyFont="1" applyBorder="1">
      <alignment vertical="center"/>
    </xf>
    <xf numFmtId="176" fontId="0" fillId="0" borderId="93" xfId="0" applyNumberFormat="1" applyBorder="1" applyAlignment="1" applyProtection="1">
      <alignment vertical="center" shrinkToFit="1"/>
      <protection locked="0"/>
    </xf>
    <xf numFmtId="180" fontId="0" fillId="0" borderId="116" xfId="0" applyNumberFormat="1" applyBorder="1" applyAlignment="1" applyProtection="1">
      <alignment horizontal="center" vertical="center" shrinkToFit="1"/>
      <protection locked="0"/>
    </xf>
    <xf numFmtId="0" fontId="0" fillId="0" borderId="117" xfId="0" applyBorder="1" applyAlignment="1" applyProtection="1">
      <alignment vertical="center" shrinkToFit="1"/>
      <protection locked="0"/>
    </xf>
    <xf numFmtId="177" fontId="0" fillId="0" borderId="118" xfId="0" applyNumberFormat="1" applyBorder="1" applyAlignment="1">
      <alignment vertical="center" shrinkToFit="1"/>
    </xf>
    <xf numFmtId="176" fontId="8" fillId="0" borderId="117" xfId="0" applyNumberFormat="1" applyFont="1" applyBorder="1" applyProtection="1">
      <alignment vertical="center"/>
      <protection locked="0"/>
    </xf>
    <xf numFmtId="176" fontId="8" fillId="0" borderId="119" xfId="0" applyNumberFormat="1" applyFont="1" applyBorder="1" applyProtection="1">
      <alignment vertical="center"/>
      <protection locked="0"/>
    </xf>
    <xf numFmtId="176" fontId="8" fillId="0" borderId="116" xfId="0" applyNumberFormat="1" applyFont="1" applyBorder="1">
      <alignment vertical="center"/>
    </xf>
    <xf numFmtId="176" fontId="0" fillId="0" borderId="116" xfId="0" applyNumberFormat="1" applyBorder="1" applyAlignment="1" applyProtection="1">
      <alignment vertical="center" shrinkToFit="1"/>
      <protection locked="0"/>
    </xf>
    <xf numFmtId="0" fontId="7" fillId="0" borderId="0" xfId="0" applyFont="1" applyAlignment="1">
      <alignment vertical="top" shrinkToFit="1"/>
    </xf>
    <xf numFmtId="41" fontId="0" fillId="0" borderId="0" xfId="0" applyNumberFormat="1" applyAlignment="1">
      <alignment horizontal="right" vertical="center" shrinkToFit="1"/>
    </xf>
    <xf numFmtId="41" fontId="19" fillId="0" borderId="0" xfId="0" applyNumberFormat="1" applyFont="1" applyAlignment="1">
      <alignment vertical="center" shrinkToFit="1"/>
    </xf>
    <xf numFmtId="0" fontId="26" fillId="0" borderId="0" xfId="0" applyFont="1" applyAlignment="1">
      <alignment horizontal="center" vertical="center"/>
    </xf>
    <xf numFmtId="0" fontId="26" fillId="0" borderId="0" xfId="0" applyFont="1" applyAlignment="1">
      <alignment horizontal="left" vertical="top" shrinkToFit="1"/>
    </xf>
    <xf numFmtId="0" fontId="1" fillId="0" borderId="0" xfId="0" applyFont="1" applyAlignment="1">
      <alignment horizontal="left" vertical="center" shrinkToFit="1"/>
    </xf>
    <xf numFmtId="0" fontId="8" fillId="0" borderId="120" xfId="0" applyFont="1" applyBorder="1" applyAlignment="1">
      <alignment horizontal="center" vertical="center" shrinkToFit="1"/>
    </xf>
    <xf numFmtId="0" fontId="8" fillId="0" borderId="121" xfId="0" applyFont="1" applyBorder="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distributed" vertical="center" shrinkToFit="1"/>
    </xf>
    <xf numFmtId="0" fontId="0" fillId="0" borderId="57" xfId="0" applyBorder="1" applyAlignment="1">
      <alignment horizontal="center" vertical="center" shrinkToFit="1"/>
    </xf>
    <xf numFmtId="0" fontId="4" fillId="0" borderId="0" xfId="0" applyFont="1" applyAlignment="1">
      <alignment vertical="center" shrinkToFit="1"/>
    </xf>
    <xf numFmtId="0" fontId="34" fillId="0" borderId="57" xfId="0" applyFont="1" applyBorder="1" applyAlignment="1">
      <alignment horizontal="center" vertical="center" wrapText="1" shrinkToFit="1"/>
    </xf>
    <xf numFmtId="177" fontId="35" fillId="0" borderId="7" xfId="0" applyNumberFormat="1" applyFont="1" applyBorder="1" applyAlignment="1">
      <alignment vertical="top" shrinkToFit="1"/>
    </xf>
    <xf numFmtId="0" fontId="0" fillId="7" borderId="0" xfId="0" applyFill="1">
      <alignment vertical="center"/>
    </xf>
    <xf numFmtId="0" fontId="0" fillId="7" borderId="0" xfId="0" applyFill="1">
      <alignment vertical="center"/>
    </xf>
    <xf numFmtId="0" fontId="0" fillId="7" borderId="1" xfId="0" applyFill="1" applyBorder="1">
      <alignment vertical="center"/>
    </xf>
    <xf numFmtId="0" fontId="0" fillId="7" borderId="2" xfId="0" applyFill="1" applyBorder="1">
      <alignment vertical="center"/>
    </xf>
    <xf numFmtId="0" fontId="0" fillId="0" borderId="106" xfId="0" applyBorder="1" applyAlignment="1">
      <alignment horizontal="right" vertical="center"/>
    </xf>
    <xf numFmtId="0" fontId="0" fillId="4" borderId="122" xfId="0" applyFill="1" applyBorder="1">
      <alignment vertical="center"/>
    </xf>
    <xf numFmtId="0" fontId="0" fillId="5" borderId="122" xfId="0" applyFill="1" applyBorder="1">
      <alignment vertical="center"/>
    </xf>
    <xf numFmtId="0" fontId="0" fillId="0" borderId="24" xfId="0" applyBorder="1" applyAlignment="1">
      <alignment vertical="center" wrapText="1"/>
    </xf>
    <xf numFmtId="0" fontId="0" fillId="0" borderId="3" xfId="0" applyBorder="1" applyAlignment="1">
      <alignment horizontal="distributed" vertical="center"/>
    </xf>
    <xf numFmtId="0" fontId="0" fillId="0" borderId="123" xfId="0" applyBorder="1">
      <alignment vertical="center"/>
    </xf>
    <xf numFmtId="0" fontId="15" fillId="0" borderId="19" xfId="0" applyFont="1" applyBorder="1" applyAlignment="1">
      <alignment vertical="top" shrinkToFit="1"/>
    </xf>
    <xf numFmtId="0" fontId="26" fillId="0" borderId="19" xfId="0" applyFont="1" applyBorder="1" applyAlignment="1">
      <alignment horizontal="center" vertical="top" wrapText="1"/>
    </xf>
    <xf numFmtId="0" fontId="26" fillId="0" borderId="5" xfId="0" applyFont="1" applyBorder="1" applyAlignment="1">
      <alignment horizontal="center" vertical="top" wrapText="1"/>
    </xf>
    <xf numFmtId="177" fontId="9" fillId="0" borderId="8" xfId="0" applyNumberFormat="1" applyFont="1" applyBorder="1" applyAlignment="1">
      <alignment vertical="top" shrinkToFit="1"/>
    </xf>
    <xf numFmtId="177" fontId="9" fillId="0" borderId="124" xfId="0" applyNumberFormat="1" applyFont="1" applyBorder="1" applyAlignment="1">
      <alignment vertical="top" shrinkToFit="1"/>
    </xf>
    <xf numFmtId="177" fontId="9" fillId="0" borderId="125" xfId="0" applyNumberFormat="1" applyFont="1" applyBorder="1" applyAlignment="1">
      <alignment vertical="top" shrinkToFit="1"/>
    </xf>
    <xf numFmtId="177" fontId="35" fillId="0" borderId="8" xfId="0" applyNumberFormat="1" applyFont="1" applyBorder="1" applyAlignment="1">
      <alignment vertical="top" shrinkToFit="1"/>
    </xf>
    <xf numFmtId="0" fontId="7" fillId="0" borderId="124" xfId="0" applyFont="1" applyBorder="1" applyAlignment="1">
      <alignment horizontal="left" vertical="top" wrapText="1"/>
    </xf>
    <xf numFmtId="0" fontId="2" fillId="0" borderId="126" xfId="0" applyFont="1" applyBorder="1" applyAlignment="1">
      <alignment horizontal="left" vertical="top" wrapText="1"/>
    </xf>
    <xf numFmtId="0" fontId="27" fillId="0" borderId="7" xfId="0" applyFont="1" applyBorder="1" applyAlignment="1">
      <alignment horizontal="center" vertical="center"/>
    </xf>
    <xf numFmtId="0" fontId="15" fillId="0" borderId="10" xfId="0" applyFont="1" applyBorder="1" applyAlignment="1">
      <alignment vertical="top" shrinkToFi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7" fillId="0" borderId="91" xfId="0" applyFont="1" applyBorder="1" applyAlignment="1">
      <alignment horizontal="left" vertical="top" wrapText="1"/>
    </xf>
    <xf numFmtId="0" fontId="2" fillId="0" borderId="127" xfId="0" applyFont="1" applyBorder="1" applyAlignment="1">
      <alignment horizontal="left" vertical="top" wrapText="1"/>
    </xf>
    <xf numFmtId="0" fontId="7" fillId="0" borderId="7" xfId="0" applyFont="1" applyBorder="1" applyAlignment="1">
      <alignment horizontal="left" vertical="top" wrapText="1"/>
    </xf>
    <xf numFmtId="49" fontId="16" fillId="0" borderId="0" xfId="0" applyNumberFormat="1" applyFont="1" applyAlignment="1">
      <alignment horizontal="center" vertical="center" shrinkToFit="1"/>
    </xf>
    <xf numFmtId="0" fontId="0" fillId="0" borderId="59" xfId="0" applyBorder="1">
      <alignment vertical="center"/>
    </xf>
    <xf numFmtId="0" fontId="0" fillId="0" borderId="36" xfId="0" applyBorder="1" applyAlignment="1">
      <alignment horizontal="distributed" vertical="center" justifyLastLine="1"/>
    </xf>
    <xf numFmtId="0" fontId="0" fillId="0" borderId="128" xfId="0" applyBorder="1">
      <alignment vertical="center"/>
    </xf>
    <xf numFmtId="0" fontId="0" fillId="0" borderId="101" xfId="0" applyBorder="1" applyAlignment="1">
      <alignment horizontal="distributed" vertical="center" justifyLastLine="1"/>
    </xf>
    <xf numFmtId="0" fontId="0" fillId="0" borderId="129" xfId="0" applyBorder="1" applyAlignment="1">
      <alignment horizontal="distributed" vertical="center" justifyLastLine="1"/>
    </xf>
    <xf numFmtId="0" fontId="0" fillId="0" borderId="130" xfId="0" applyBorder="1" applyAlignment="1">
      <alignment horizontal="distributed" vertical="center" justifyLastLine="1"/>
    </xf>
    <xf numFmtId="0" fontId="0" fillId="0" borderId="102" xfId="0" applyBorder="1" applyAlignment="1">
      <alignment horizontal="distributed" vertical="center" justifyLastLine="1"/>
    </xf>
    <xf numFmtId="0" fontId="11" fillId="0" borderId="28" xfId="0" applyFont="1" applyBorder="1" applyAlignment="1">
      <alignment horizontal="center" vertical="center"/>
    </xf>
    <xf numFmtId="0" fontId="9" fillId="6" borderId="3" xfId="0" applyFont="1" applyFill="1" applyBorder="1" applyAlignment="1" applyProtection="1">
      <alignment horizontal="center" vertical="center"/>
      <protection locked="0"/>
    </xf>
    <xf numFmtId="176" fontId="9" fillId="0" borderId="9" xfId="0" applyNumberFormat="1" applyFont="1" applyBorder="1" applyAlignment="1">
      <alignment vertical="center" shrinkToFit="1"/>
    </xf>
    <xf numFmtId="176" fontId="9" fillId="0" borderId="7" xfId="0" applyNumberFormat="1" applyFont="1" applyBorder="1" applyAlignment="1">
      <alignment vertical="center" shrinkToFit="1"/>
    </xf>
    <xf numFmtId="176" fontId="8" fillId="0" borderId="7" xfId="0" applyNumberFormat="1" applyFont="1" applyBorder="1" applyAlignment="1">
      <alignment vertical="center" shrinkToFit="1"/>
    </xf>
    <xf numFmtId="176" fontId="20" fillId="0" borderId="57" xfId="0" applyNumberFormat="1" applyFont="1" applyBorder="1" applyAlignment="1">
      <alignment vertical="center" shrinkToFit="1"/>
    </xf>
    <xf numFmtId="176" fontId="9" fillId="0" borderId="12" xfId="0" applyNumberFormat="1" applyFont="1" applyBorder="1" applyAlignment="1">
      <alignment vertical="center" shrinkToFit="1"/>
    </xf>
    <xf numFmtId="0" fontId="11" fillId="0" borderId="41" xfId="0" applyFont="1" applyBorder="1" applyAlignment="1">
      <alignment horizontal="center" vertical="center"/>
    </xf>
    <xf numFmtId="176" fontId="11" fillId="6" borderId="6" xfId="0" applyNumberFormat="1" applyFont="1" applyFill="1" applyBorder="1" applyAlignment="1" applyProtection="1">
      <alignment horizontal="right" vertical="center" shrinkToFit="1"/>
      <protection locked="0"/>
    </xf>
    <xf numFmtId="0" fontId="21" fillId="0" borderId="128" xfId="0" applyFont="1" applyBorder="1" applyAlignment="1">
      <alignment horizontal="center" vertical="center" wrapText="1"/>
    </xf>
    <xf numFmtId="0" fontId="21" fillId="0" borderId="36" xfId="0" applyFont="1" applyBorder="1" applyAlignment="1">
      <alignment horizontal="center" vertical="center"/>
    </xf>
    <xf numFmtId="176" fontId="11" fillId="6" borderId="10" xfId="0" applyNumberFormat="1" applyFont="1" applyFill="1" applyBorder="1" applyAlignment="1" applyProtection="1">
      <alignment vertical="center" shrinkToFit="1"/>
      <protection locked="0"/>
    </xf>
    <xf numFmtId="177" fontId="0" fillId="8" borderId="131" xfId="0" applyNumberFormat="1" applyFill="1" applyBorder="1" applyAlignment="1">
      <alignment horizontal="center" vertical="center" justifyLastLine="1" shrinkToFit="1"/>
    </xf>
    <xf numFmtId="177" fontId="0" fillId="8" borderId="132" xfId="0" applyNumberFormat="1" applyFill="1" applyBorder="1" applyProtection="1">
      <alignment vertical="center"/>
      <protection locked="0"/>
    </xf>
    <xf numFmtId="177" fontId="0" fillId="8" borderId="133" xfId="0" applyNumberFormat="1" applyFill="1" applyBorder="1" applyProtection="1">
      <alignment vertical="center"/>
      <protection locked="0"/>
    </xf>
    <xf numFmtId="0" fontId="0" fillId="8" borderId="0" xfId="0" applyFill="1">
      <alignment vertical="center"/>
    </xf>
    <xf numFmtId="180" fontId="0" fillId="3" borderId="0" xfId="0" applyNumberFormat="1" applyFill="1" applyAlignment="1">
      <alignment vertical="center" shrinkToFit="1"/>
    </xf>
    <xf numFmtId="0" fontId="0" fillId="3" borderId="0" xfId="0" applyFill="1" applyAlignment="1">
      <alignment vertical="center" shrinkToFit="1"/>
    </xf>
    <xf numFmtId="177" fontId="0" fillId="3" borderId="0" xfId="0" applyNumberFormat="1" applyFill="1">
      <alignment vertical="center"/>
    </xf>
    <xf numFmtId="177" fontId="0" fillId="3" borderId="0" xfId="0" applyNumberFormat="1" applyFill="1" applyAlignment="1">
      <alignment vertical="center" shrinkToFit="1"/>
    </xf>
    <xf numFmtId="0" fontId="12" fillId="3" borderId="0" xfId="0" applyFont="1" applyFill="1">
      <alignment vertical="center"/>
    </xf>
    <xf numFmtId="0" fontId="19" fillId="7" borderId="134" xfId="0" applyFont="1" applyFill="1" applyBorder="1">
      <alignment vertical="center"/>
    </xf>
    <xf numFmtId="0" fontId="0" fillId="0" borderId="135" xfId="0" applyBorder="1">
      <alignment vertical="center"/>
    </xf>
    <xf numFmtId="0" fontId="0" fillId="0" borderId="136" xfId="0" applyBorder="1">
      <alignment vertical="center"/>
    </xf>
    <xf numFmtId="0" fontId="0" fillId="0" borderId="137" xfId="0" applyBorder="1">
      <alignment vertical="center"/>
    </xf>
    <xf numFmtId="0" fontId="0" fillId="0" borderId="138" xfId="0" applyBorder="1">
      <alignment vertical="center"/>
    </xf>
    <xf numFmtId="0" fontId="0" fillId="0" borderId="26" xfId="0" applyBorder="1">
      <alignment vertical="center"/>
    </xf>
    <xf numFmtId="0" fontId="0" fillId="0" borderId="49" xfId="0" applyBorder="1">
      <alignment vertical="center"/>
    </xf>
    <xf numFmtId="176" fontId="0" fillId="0" borderId="53" xfId="0" applyNumberFormat="1" applyBorder="1" applyAlignment="1">
      <alignment horizontal="right" vertical="center" justifyLastLine="1"/>
    </xf>
    <xf numFmtId="0" fontId="0" fillId="0" borderId="20" xfId="0" applyBorder="1">
      <alignment vertical="center"/>
    </xf>
    <xf numFmtId="0" fontId="0" fillId="0" borderId="139" xfId="0" applyBorder="1">
      <alignment vertical="center"/>
    </xf>
    <xf numFmtId="0" fontId="0" fillId="0" borderId="140" xfId="0" applyBorder="1">
      <alignment vertical="center"/>
    </xf>
    <xf numFmtId="0" fontId="0" fillId="0" borderId="29" xfId="0" applyBorder="1">
      <alignment vertical="center"/>
    </xf>
    <xf numFmtId="0" fontId="0" fillId="3" borderId="36" xfId="0" applyFill="1" applyBorder="1">
      <alignment vertical="center"/>
    </xf>
    <xf numFmtId="176" fontId="21" fillId="6" borderId="141" xfId="0" applyNumberFormat="1" applyFont="1" applyFill="1" applyBorder="1" applyAlignment="1" applyProtection="1">
      <alignment horizontal="right" vertical="center"/>
      <protection locked="0"/>
    </xf>
    <xf numFmtId="176" fontId="21" fillId="6" borderId="41" xfId="0" applyNumberFormat="1" applyFont="1" applyFill="1" applyBorder="1" applyAlignment="1" applyProtection="1">
      <alignment horizontal="right" vertical="center"/>
      <protection locked="0"/>
    </xf>
    <xf numFmtId="0" fontId="37" fillId="0" borderId="0" xfId="0" applyFont="1">
      <alignment vertical="center"/>
    </xf>
    <xf numFmtId="0" fontId="11" fillId="7" borderId="11" xfId="0" applyFont="1" applyFill="1" applyBorder="1" applyAlignment="1">
      <alignment horizontal="center" vertical="center"/>
    </xf>
    <xf numFmtId="0" fontId="2" fillId="0" borderId="0" xfId="0" applyFont="1" applyAlignment="1">
      <alignment horizontal="center" vertical="center" shrinkToFit="1"/>
    </xf>
    <xf numFmtId="0" fontId="0" fillId="0" borderId="35" xfId="0" applyBorder="1">
      <alignment vertical="center"/>
    </xf>
    <xf numFmtId="176" fontId="11" fillId="3" borderId="10" xfId="0" applyNumberFormat="1" applyFont="1" applyFill="1" applyBorder="1" applyAlignment="1" applyProtection="1">
      <alignment horizontal="left" vertical="center" shrinkToFit="1"/>
      <protection locked="0"/>
    </xf>
    <xf numFmtId="176" fontId="11" fillId="9" borderId="6" xfId="0" applyNumberFormat="1" applyFont="1" applyFill="1" applyBorder="1" applyAlignment="1" applyProtection="1">
      <alignment horizontal="left" vertical="center" shrinkToFit="1"/>
      <protection locked="0"/>
    </xf>
    <xf numFmtId="176" fontId="11" fillId="9" borderId="10" xfId="0" applyNumberFormat="1" applyFont="1" applyFill="1" applyBorder="1" applyAlignment="1" applyProtection="1">
      <alignment horizontal="left" vertical="center" shrinkToFit="1"/>
      <protection locked="0"/>
    </xf>
    <xf numFmtId="0" fontId="0" fillId="0" borderId="41" xfId="0" applyBorder="1" applyAlignment="1">
      <alignment horizontal="center" vertical="center"/>
    </xf>
    <xf numFmtId="0" fontId="0" fillId="3" borderId="0" xfId="0" applyFill="1" applyAlignment="1">
      <alignment vertical="center" shrinkToFit="1"/>
    </xf>
    <xf numFmtId="176" fontId="0" fillId="7" borderId="0" xfId="0" applyNumberFormat="1" applyFill="1">
      <alignment vertical="center"/>
    </xf>
    <xf numFmtId="0" fontId="0" fillId="7" borderId="7" xfId="0" applyFill="1" applyBorder="1">
      <alignment vertical="center"/>
    </xf>
    <xf numFmtId="0" fontId="0" fillId="7" borderId="6" xfId="0" applyFill="1" applyBorder="1">
      <alignment vertical="center"/>
    </xf>
    <xf numFmtId="0" fontId="0" fillId="7" borderId="12" xfId="0" applyFill="1" applyBorder="1">
      <alignment vertical="center"/>
    </xf>
    <xf numFmtId="0" fontId="0" fillId="7" borderId="8" xfId="0" applyFill="1" applyBorder="1">
      <alignment vertical="center"/>
    </xf>
    <xf numFmtId="0" fontId="0" fillId="7" borderId="9" xfId="0" applyFill="1" applyBorder="1">
      <alignment vertical="center"/>
    </xf>
    <xf numFmtId="0" fontId="4" fillId="0" borderId="141" xfId="0" applyFont="1" applyBorder="1" applyAlignment="1">
      <alignment horizontal="center" vertical="center"/>
    </xf>
    <xf numFmtId="0" fontId="16" fillId="0" borderId="41" xfId="0" applyFont="1" applyBorder="1" applyAlignment="1">
      <alignment vertical="center" shrinkToFit="1"/>
    </xf>
    <xf numFmtId="0" fontId="1" fillId="0" borderId="41" xfId="0" applyFont="1" applyBorder="1" applyAlignment="1">
      <alignment horizontal="left" vertical="center" shrinkToFit="1"/>
    </xf>
    <xf numFmtId="0" fontId="1" fillId="0" borderId="142" xfId="0" applyFont="1" applyBorder="1" applyAlignment="1">
      <alignment horizontal="left" vertical="center" shrinkToFit="1"/>
    </xf>
    <xf numFmtId="0" fontId="1" fillId="0" borderId="28" xfId="0" applyFont="1" applyBorder="1" applyAlignment="1">
      <alignment horizontal="left" vertical="center" shrinkToFit="1"/>
    </xf>
    <xf numFmtId="0" fontId="13" fillId="0" borderId="55" xfId="0" applyFont="1" applyBorder="1" applyAlignment="1">
      <alignment horizontal="center" vertical="center"/>
    </xf>
    <xf numFmtId="0" fontId="8" fillId="0" borderId="54" xfId="0" applyFont="1" applyBorder="1" applyAlignment="1">
      <alignment horizontal="center" vertical="center" shrinkToFit="1"/>
    </xf>
    <xf numFmtId="0" fontId="27" fillId="0" borderId="8" xfId="0" applyFont="1" applyBorder="1" applyAlignment="1">
      <alignment horizontal="center" vertical="center"/>
    </xf>
    <xf numFmtId="0" fontId="7" fillId="0" borderId="8" xfId="0" applyFont="1" applyBorder="1" applyAlignment="1">
      <alignment horizontal="left" vertical="top" wrapText="1"/>
    </xf>
    <xf numFmtId="0" fontId="0" fillId="0" borderId="136" xfId="0" applyBorder="1" applyAlignment="1">
      <alignment horizontal="center" vertical="center"/>
    </xf>
    <xf numFmtId="0" fontId="15" fillId="0" borderId="143" xfId="0" applyFont="1" applyBorder="1" applyAlignment="1">
      <alignment vertical="top" shrinkToFit="1"/>
    </xf>
    <xf numFmtId="0" fontId="26" fillId="0" borderId="143" xfId="0" applyFont="1" applyBorder="1" applyAlignment="1">
      <alignment horizontal="center" vertical="top" wrapText="1"/>
    </xf>
    <xf numFmtId="0" fontId="26" fillId="0" borderId="144" xfId="0" applyFont="1" applyBorder="1" applyAlignment="1">
      <alignment horizontal="center" vertical="top" wrapText="1"/>
    </xf>
    <xf numFmtId="177" fontId="33" fillId="0" borderId="136" xfId="0" applyNumberFormat="1" applyFont="1" applyBorder="1" applyAlignment="1">
      <alignment vertical="top" shrinkToFit="1"/>
    </xf>
    <xf numFmtId="0" fontId="7" fillId="0" borderId="145" xfId="0" applyFont="1" applyBorder="1" applyAlignment="1">
      <alignment horizontal="left" vertical="top" wrapText="1"/>
    </xf>
    <xf numFmtId="0" fontId="2" fillId="0" borderId="146" xfId="0" applyFont="1" applyBorder="1" applyAlignment="1">
      <alignment horizontal="left" vertical="top" wrapText="1"/>
    </xf>
    <xf numFmtId="0" fontId="7" fillId="0" borderId="136" xfId="0" applyFont="1" applyBorder="1" applyAlignment="1">
      <alignment horizontal="left" vertical="top" wrapText="1"/>
    </xf>
    <xf numFmtId="0" fontId="7" fillId="0" borderId="0" xfId="0" applyFont="1" applyAlignment="1">
      <alignment horizontal="left" vertical="top" shrinkToFit="1"/>
    </xf>
    <xf numFmtId="0" fontId="7" fillId="0" borderId="41" xfId="0" applyFont="1" applyBorder="1" applyAlignment="1">
      <alignment horizontal="left" vertical="top" shrinkToFit="1"/>
    </xf>
    <xf numFmtId="0" fontId="7" fillId="0" borderId="6" xfId="0" applyFont="1" applyBorder="1" applyAlignment="1">
      <alignment horizontal="left" vertical="top" wrapText="1"/>
    </xf>
    <xf numFmtId="49" fontId="7" fillId="0" borderId="147" xfId="0" applyNumberFormat="1" applyFont="1" applyBorder="1" applyAlignment="1">
      <alignment horizontal="left" vertical="top" wrapText="1"/>
    </xf>
    <xf numFmtId="0" fontId="26" fillId="0" borderId="12" xfId="0" applyFont="1" applyBorder="1" applyAlignment="1">
      <alignment horizontal="left" vertical="top" shrinkToFit="1"/>
    </xf>
    <xf numFmtId="0" fontId="26" fillId="0" borderId="109" xfId="0" applyFont="1" applyBorder="1" applyAlignment="1">
      <alignment horizontal="center" vertical="center" shrinkToFit="1"/>
    </xf>
    <xf numFmtId="0" fontId="26" fillId="0" borderId="8" xfId="0" applyFont="1" applyBorder="1" applyAlignment="1">
      <alignment horizontal="left" vertical="top" wrapText="1"/>
    </xf>
    <xf numFmtId="0" fontId="26" fillId="0" borderId="7" xfId="0" applyFont="1" applyBorder="1" applyAlignment="1">
      <alignment horizontal="left" vertical="top" wrapText="1"/>
    </xf>
    <xf numFmtId="0" fontId="36" fillId="0" borderId="148" xfId="0" applyFont="1" applyBorder="1" applyAlignment="1">
      <alignment horizontal="center" vertical="center" wrapText="1" shrinkToFit="1"/>
    </xf>
    <xf numFmtId="0" fontId="36" fillId="0" borderId="149" xfId="0" applyFont="1" applyBorder="1" applyAlignment="1">
      <alignment horizontal="center" vertical="center" wrapText="1" shrinkToFit="1"/>
    </xf>
    <xf numFmtId="0" fontId="38" fillId="0" borderId="136" xfId="0" applyFont="1" applyBorder="1" applyAlignment="1">
      <alignment horizontal="center" vertical="center" shrinkToFit="1"/>
    </xf>
    <xf numFmtId="0" fontId="0" fillId="3" borderId="14" xfId="0" applyFill="1" applyBorder="1" applyAlignment="1">
      <alignment horizontal="center" vertical="center" textRotation="255"/>
    </xf>
    <xf numFmtId="0" fontId="0" fillId="3" borderId="1" xfId="0" applyFill="1" applyBorder="1" applyAlignment="1">
      <alignment horizontal="center" vertical="center"/>
    </xf>
    <xf numFmtId="0" fontId="0" fillId="3" borderId="0" xfId="0" applyFill="1" applyAlignment="1">
      <alignment horizontal="center" vertical="center"/>
    </xf>
    <xf numFmtId="0" fontId="0" fillId="3" borderId="15" xfId="0" applyFill="1" applyBorder="1" applyAlignment="1">
      <alignment horizontal="center" vertical="center"/>
    </xf>
    <xf numFmtId="0" fontId="0" fillId="3" borderId="17" xfId="0" applyFill="1" applyBorder="1">
      <alignment vertical="center"/>
    </xf>
    <xf numFmtId="41" fontId="0" fillId="3" borderId="51" xfId="0" applyNumberFormat="1" applyFill="1" applyBorder="1" applyAlignment="1">
      <alignment horizontal="center" vertical="center"/>
    </xf>
    <xf numFmtId="41" fontId="19" fillId="3" borderId="150" xfId="0" applyNumberFormat="1" applyFont="1" applyFill="1" applyBorder="1" applyAlignment="1">
      <alignment vertical="center" shrinkToFit="1"/>
    </xf>
    <xf numFmtId="41" fontId="0" fillId="3" borderId="61" xfId="0" applyNumberFormat="1" applyFill="1" applyBorder="1">
      <alignment vertical="center"/>
    </xf>
    <xf numFmtId="176" fontId="0" fillId="3" borderId="0" xfId="0" applyNumberFormat="1" applyFill="1">
      <alignment vertical="center"/>
    </xf>
    <xf numFmtId="0" fontId="0" fillId="3" borderId="7" xfId="0" applyFill="1" applyBorder="1">
      <alignment vertical="center"/>
    </xf>
    <xf numFmtId="0" fontId="0" fillId="3" borderId="6" xfId="0" applyFill="1" applyBorder="1">
      <alignment vertical="center"/>
    </xf>
    <xf numFmtId="0" fontId="7" fillId="3" borderId="88" xfId="0" applyFont="1" applyFill="1" applyBorder="1" applyAlignment="1">
      <alignment vertical="center" shrinkToFit="1"/>
    </xf>
    <xf numFmtId="0" fontId="7" fillId="3" borderId="89" xfId="0" applyFont="1" applyFill="1" applyBorder="1" applyAlignment="1">
      <alignment vertical="center" shrinkToFit="1"/>
    </xf>
    <xf numFmtId="0" fontId="7" fillId="3" borderId="90" xfId="0" applyFont="1" applyFill="1" applyBorder="1" applyAlignment="1">
      <alignment vertical="center" shrinkToFit="1"/>
    </xf>
    <xf numFmtId="0" fontId="0" fillId="3" borderId="30" xfId="0" applyFill="1" applyBorder="1" applyAlignment="1">
      <alignment horizontal="center" vertical="center" shrinkToFit="1"/>
    </xf>
    <xf numFmtId="0" fontId="0" fillId="3" borderId="31" xfId="0" applyFill="1" applyBorder="1" applyAlignment="1">
      <alignment horizontal="center" vertical="center" shrinkToFit="1"/>
    </xf>
    <xf numFmtId="0" fontId="0" fillId="3" borderId="32" xfId="0" applyFill="1" applyBorder="1" applyAlignment="1">
      <alignment horizontal="center" vertical="center" shrinkToFit="1"/>
    </xf>
    <xf numFmtId="0" fontId="0" fillId="3" borderId="18" xfId="0" applyFill="1" applyBorder="1" applyAlignment="1">
      <alignment horizontal="center" vertical="center" shrinkToFit="1"/>
    </xf>
    <xf numFmtId="0" fontId="0" fillId="3" borderId="0" xfId="0" applyFill="1" applyAlignment="1">
      <alignment horizontal="center" vertical="center" shrinkToFit="1"/>
    </xf>
    <xf numFmtId="0" fontId="3" fillId="3" borderId="18" xfId="0" applyFont="1" applyFill="1" applyBorder="1" applyAlignment="1">
      <alignment horizontal="right" vertical="center"/>
    </xf>
    <xf numFmtId="0" fontId="0" fillId="3" borderId="0" xfId="0" applyFill="1">
      <alignment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xf numFmtId="0" fontId="3" fillId="3" borderId="1" xfId="0" applyFont="1" applyFill="1" applyBorder="1" applyAlignment="1">
      <alignment horizontal="right" vertical="center"/>
    </xf>
    <xf numFmtId="0" fontId="0" fillId="3" borderId="1" xfId="0" applyFill="1" applyBorder="1" applyAlignment="1">
      <alignment horizontal="center" vertical="center" shrinkToFit="1"/>
    </xf>
    <xf numFmtId="3" fontId="0" fillId="3" borderId="5" xfId="0" applyNumberFormat="1" applyFill="1" applyBorder="1" applyAlignment="1">
      <alignment horizontal="right" vertical="center" shrinkToFit="1"/>
    </xf>
    <xf numFmtId="3" fontId="0" fillId="3" borderId="5" xfId="0" applyNumberFormat="1" applyFill="1" applyBorder="1">
      <alignment vertical="center"/>
    </xf>
    <xf numFmtId="0" fontId="0" fillId="3" borderId="5" xfId="0" applyFill="1" applyBorder="1">
      <alignment vertical="center"/>
    </xf>
    <xf numFmtId="0" fontId="0" fillId="3" borderId="1" xfId="0" applyFill="1" applyBorder="1">
      <alignment vertical="center"/>
    </xf>
    <xf numFmtId="0" fontId="19" fillId="3" borderId="1" xfId="0" applyFont="1" applyFill="1" applyBorder="1" applyAlignment="1">
      <alignment vertical="center" shrinkToFit="1"/>
    </xf>
    <xf numFmtId="0" fontId="0" fillId="3" borderId="23" xfId="0" applyFill="1" applyBorder="1">
      <alignment vertical="center"/>
    </xf>
    <xf numFmtId="0" fontId="0" fillId="3" borderId="12" xfId="0" applyFill="1" applyBorder="1">
      <alignment vertical="center"/>
    </xf>
    <xf numFmtId="0" fontId="0" fillId="3" borderId="8" xfId="0" applyFill="1" applyBorder="1">
      <alignment vertical="center"/>
    </xf>
    <xf numFmtId="0" fontId="2" fillId="3" borderId="1" xfId="0" applyFont="1" applyFill="1" applyBorder="1">
      <alignment vertical="center"/>
    </xf>
    <xf numFmtId="0" fontId="0" fillId="3" borderId="15" xfId="0" applyFill="1" applyBorder="1">
      <alignment vertical="center"/>
    </xf>
    <xf numFmtId="0" fontId="28" fillId="3" borderId="0" xfId="0" applyFont="1" applyFill="1" applyAlignment="1">
      <alignment horizontal="left" vertical="center" wrapText="1" shrinkToFit="1"/>
    </xf>
    <xf numFmtId="41" fontId="0" fillId="3" borderId="18" xfId="0" applyNumberFormat="1" applyFill="1" applyBorder="1" applyAlignment="1">
      <alignment vertical="center" shrinkToFit="1"/>
    </xf>
    <xf numFmtId="0" fontId="0" fillId="3" borderId="5" xfId="0" applyFill="1" applyBorder="1" applyAlignment="1">
      <alignment vertical="center" shrinkToFit="1"/>
    </xf>
    <xf numFmtId="41" fontId="0" fillId="3" borderId="1" xfId="0" applyNumberFormat="1" applyFill="1" applyBorder="1" applyAlignment="1">
      <alignment vertical="center" shrinkToFit="1"/>
    </xf>
    <xf numFmtId="0" fontId="0" fillId="3" borderId="1" xfId="0" applyFill="1" applyBorder="1" applyAlignment="1">
      <alignment vertical="center" shrinkToFit="1"/>
    </xf>
    <xf numFmtId="0" fontId="2" fillId="3" borderId="15" xfId="0" applyFont="1" applyFill="1" applyBorder="1" applyAlignment="1">
      <alignment horizontal="center" vertical="center"/>
    </xf>
    <xf numFmtId="0" fontId="0" fillId="3" borderId="18" xfId="0" applyFill="1" applyBorder="1" applyAlignment="1">
      <alignment horizontal="right" vertical="center" shrinkToFit="1"/>
    </xf>
    <xf numFmtId="41" fontId="0" fillId="3" borderId="0" xfId="0" applyNumberFormat="1" applyFill="1" applyAlignment="1">
      <alignment horizontal="center" vertical="center" shrinkToFit="1"/>
    </xf>
    <xf numFmtId="0" fontId="0" fillId="3" borderId="15" xfId="0" applyFill="1" applyBorder="1" applyAlignment="1">
      <alignment horizontal="left" vertical="center" shrinkToFit="1"/>
    </xf>
    <xf numFmtId="0" fontId="0" fillId="3" borderId="18" xfId="0" applyFill="1" applyBorder="1">
      <alignment vertical="center"/>
    </xf>
    <xf numFmtId="0" fontId="0" fillId="3" borderId="0" xfId="0" applyFill="1" applyAlignment="1">
      <alignment horizontal="left" vertical="center" shrinkToFit="1"/>
    </xf>
    <xf numFmtId="176" fontId="0" fillId="3" borderId="5" xfId="0" applyNumberFormat="1" applyFill="1" applyBorder="1">
      <alignment vertical="center"/>
    </xf>
    <xf numFmtId="176" fontId="0" fillId="3" borderId="1" xfId="0" applyNumberFormat="1" applyFill="1" applyBorder="1">
      <alignment vertical="center"/>
    </xf>
    <xf numFmtId="176" fontId="0" fillId="3" borderId="0" xfId="0" applyNumberFormat="1" applyFill="1">
      <alignment vertical="center"/>
    </xf>
    <xf numFmtId="0" fontId="0" fillId="3" borderId="2" xfId="0" applyFill="1" applyBorder="1">
      <alignment vertical="center"/>
    </xf>
    <xf numFmtId="0" fontId="0" fillId="3" borderId="3" xfId="0" applyFill="1" applyBorder="1">
      <alignment vertical="center"/>
    </xf>
    <xf numFmtId="0" fontId="0" fillId="3" borderId="13" xfId="0" applyFill="1" applyBorder="1">
      <alignment vertical="center"/>
    </xf>
    <xf numFmtId="0" fontId="0" fillId="3" borderId="16" xfId="0" applyFill="1" applyBorder="1">
      <alignment vertical="center"/>
    </xf>
    <xf numFmtId="0" fontId="0" fillId="3" borderId="3" xfId="0" applyFill="1" applyBorder="1" applyAlignment="1">
      <alignment vertical="center" shrinkToFit="1"/>
    </xf>
    <xf numFmtId="0" fontId="0" fillId="3" borderId="4" xfId="0" applyFill="1" applyBorder="1">
      <alignment vertical="center"/>
    </xf>
    <xf numFmtId="0" fontId="0" fillId="3" borderId="2" xfId="0" applyFill="1" applyBorder="1" applyAlignment="1">
      <alignment horizontal="center" vertical="center" shrinkToFit="1"/>
    </xf>
    <xf numFmtId="3" fontId="0" fillId="3" borderId="4" xfId="0" applyNumberFormat="1" applyFill="1" applyBorder="1" applyAlignment="1">
      <alignment horizontal="right" vertical="center" shrinkToFit="1"/>
    </xf>
    <xf numFmtId="0" fontId="19" fillId="3" borderId="2" xfId="0" applyFont="1" applyFill="1" applyBorder="1" applyAlignment="1">
      <alignment vertical="center" shrinkToFit="1"/>
    </xf>
    <xf numFmtId="0" fontId="0" fillId="3" borderId="22" xfId="0" applyFill="1" applyBorder="1">
      <alignment vertical="center"/>
    </xf>
    <xf numFmtId="0" fontId="0" fillId="3" borderId="9" xfId="0" applyFill="1" applyBorder="1">
      <alignment vertical="center"/>
    </xf>
    <xf numFmtId="178" fontId="0" fillId="0" borderId="0" xfId="0" applyNumberFormat="1">
      <alignment vertical="center"/>
    </xf>
    <xf numFmtId="178" fontId="0" fillId="0" borderId="51" xfId="0" applyNumberFormat="1" applyBorder="1" applyAlignment="1">
      <alignment horizontal="right" vertical="center"/>
    </xf>
    <xf numFmtId="178" fontId="19" fillId="0" borderId="150" xfId="0" applyNumberFormat="1" applyFont="1" applyBorder="1" applyAlignment="1">
      <alignment vertical="center" shrinkToFit="1"/>
    </xf>
    <xf numFmtId="178" fontId="0" fillId="0" borderId="61" xfId="0" applyNumberFormat="1" applyBorder="1">
      <alignment vertical="center"/>
    </xf>
    <xf numFmtId="41" fontId="0" fillId="3" borderId="135" xfId="0" applyNumberFormat="1" applyFill="1" applyBorder="1" applyAlignment="1">
      <alignment horizontal="center" vertical="center" shrinkToFit="1"/>
    </xf>
    <xf numFmtId="0" fontId="7" fillId="3" borderId="147" xfId="0" applyFont="1" applyFill="1" applyBorder="1" applyAlignment="1">
      <alignment vertical="top" shrinkToFit="1"/>
    </xf>
    <xf numFmtId="0" fontId="7" fillId="3" borderId="143" xfId="0" applyFont="1" applyFill="1" applyBorder="1" applyAlignment="1">
      <alignment vertical="top" shrinkToFit="1"/>
    </xf>
    <xf numFmtId="0" fontId="7" fillId="3" borderId="144" xfId="0" applyFont="1" applyFill="1" applyBorder="1" applyAlignment="1">
      <alignment vertical="top" shrinkToFit="1"/>
    </xf>
    <xf numFmtId="41" fontId="0" fillId="3" borderId="147" xfId="0" applyNumberFormat="1" applyFill="1" applyBorder="1" applyAlignment="1">
      <alignment vertical="center" shrinkToFit="1"/>
    </xf>
    <xf numFmtId="41" fontId="0" fillId="3" borderId="143" xfId="0" applyNumberFormat="1" applyFill="1" applyBorder="1" applyAlignment="1">
      <alignment vertical="center" shrinkToFit="1"/>
    </xf>
    <xf numFmtId="41" fontId="0" fillId="3" borderId="151" xfId="0" applyNumberFormat="1" applyFill="1" applyBorder="1" applyAlignment="1">
      <alignment vertical="center" shrinkToFit="1"/>
    </xf>
    <xf numFmtId="41" fontId="0" fillId="3" borderId="0" xfId="0" applyNumberFormat="1" applyFill="1" applyAlignment="1">
      <alignment vertical="center" shrinkToFit="1"/>
    </xf>
    <xf numFmtId="41" fontId="19" fillId="3" borderId="147" xfId="0" applyNumberFormat="1" applyFont="1" applyFill="1" applyBorder="1" applyAlignment="1">
      <alignment vertical="center" shrinkToFit="1"/>
    </xf>
    <xf numFmtId="41" fontId="0" fillId="3" borderId="137" xfId="0" applyNumberFormat="1" applyFill="1" applyBorder="1" applyAlignment="1">
      <alignment vertical="center" shrinkToFit="1"/>
    </xf>
    <xf numFmtId="41" fontId="0" fillId="3" borderId="0" xfId="0" applyNumberFormat="1" applyFill="1" applyAlignment="1">
      <alignment vertical="center" shrinkToFit="1"/>
    </xf>
    <xf numFmtId="41" fontId="0" fillId="3" borderId="9" xfId="0" applyNumberFormat="1" applyFill="1" applyBorder="1" applyAlignment="1">
      <alignment vertical="center" shrinkToFit="1"/>
    </xf>
    <xf numFmtId="41" fontId="0" fillId="3" borderId="2" xfId="0" applyNumberFormat="1" applyFill="1" applyBorder="1" applyAlignment="1">
      <alignment vertical="center" shrinkToFit="1"/>
    </xf>
    <xf numFmtId="41" fontId="0" fillId="3" borderId="108" xfId="0" applyNumberFormat="1" applyFill="1" applyBorder="1" applyAlignment="1">
      <alignment horizontal="center" vertical="center" shrinkToFit="1"/>
    </xf>
    <xf numFmtId="0" fontId="7" fillId="3" borderId="55" xfId="0" applyFont="1" applyFill="1" applyBorder="1" applyAlignment="1">
      <alignment vertical="top" shrinkToFit="1"/>
    </xf>
    <xf numFmtId="0" fontId="7" fillId="3" borderId="53" xfId="0" applyFont="1" applyFill="1" applyBorder="1" applyAlignment="1">
      <alignment vertical="top" shrinkToFit="1"/>
    </xf>
    <xf numFmtId="0" fontId="7" fillId="3" borderId="54" xfId="0" applyFont="1" applyFill="1" applyBorder="1" applyAlignment="1">
      <alignment vertical="top" shrinkToFit="1"/>
    </xf>
    <xf numFmtId="41" fontId="0" fillId="3" borderId="152" xfId="0" applyNumberFormat="1" applyFill="1" applyBorder="1" applyAlignment="1">
      <alignment vertical="center" shrinkToFit="1"/>
    </xf>
    <xf numFmtId="41" fontId="0" fillId="3" borderId="45" xfId="0" applyNumberFormat="1" applyFill="1" applyBorder="1" applyAlignment="1">
      <alignment vertical="center" shrinkToFit="1"/>
    </xf>
    <xf numFmtId="41" fontId="0" fillId="3" borderId="153" xfId="0" applyNumberFormat="1" applyFill="1" applyBorder="1" applyAlignment="1">
      <alignment vertical="center" shrinkToFit="1"/>
    </xf>
    <xf numFmtId="41" fontId="0" fillId="3" borderId="53" xfId="0" applyNumberFormat="1" applyFill="1" applyBorder="1" applyAlignment="1">
      <alignment vertical="center" shrinkToFit="1"/>
    </xf>
    <xf numFmtId="41" fontId="19" fillId="3" borderId="55" xfId="0" applyNumberFormat="1" applyFont="1" applyFill="1" applyBorder="1" applyAlignment="1">
      <alignment vertical="center" shrinkToFit="1"/>
    </xf>
    <xf numFmtId="41" fontId="0" fillId="3" borderId="58" xfId="0" applyNumberFormat="1" applyFill="1" applyBorder="1" applyAlignment="1">
      <alignment vertical="center" shrinkToFit="1"/>
    </xf>
    <xf numFmtId="0" fontId="0" fillId="3" borderId="14" xfId="0" applyFill="1" applyBorder="1" applyAlignment="1">
      <alignment horizontal="center" vertical="center"/>
    </xf>
    <xf numFmtId="41" fontId="0" fillId="10" borderId="104" xfId="0" applyNumberFormat="1" applyFill="1" applyBorder="1" applyAlignment="1">
      <alignment vertical="center" shrinkToFit="1"/>
    </xf>
    <xf numFmtId="41" fontId="0" fillId="10" borderId="71" xfId="0" applyNumberFormat="1" applyFill="1" applyBorder="1" applyAlignment="1">
      <alignment vertical="center" shrinkToFit="1"/>
    </xf>
    <xf numFmtId="41" fontId="0" fillId="10" borderId="74" xfId="0" applyNumberFormat="1" applyFill="1" applyBorder="1" applyAlignment="1">
      <alignment vertical="center" shrinkToFit="1"/>
    </xf>
    <xf numFmtId="41" fontId="0" fillId="10" borderId="97" xfId="0" applyNumberFormat="1" applyFill="1" applyBorder="1" applyAlignment="1">
      <alignment vertical="center" shrinkToFit="1"/>
    </xf>
    <xf numFmtId="41" fontId="0" fillId="10" borderId="63" xfId="0" applyNumberFormat="1" applyFill="1" applyBorder="1" applyAlignment="1">
      <alignment vertical="center" shrinkToFit="1"/>
    </xf>
    <xf numFmtId="41" fontId="0" fillId="10" borderId="106" xfId="0" applyNumberFormat="1" applyFill="1" applyBorder="1" applyAlignment="1">
      <alignment vertical="center" shrinkToFit="1"/>
    </xf>
    <xf numFmtId="41" fontId="0" fillId="10" borderId="109" xfId="0" applyNumberFormat="1" applyFill="1" applyBorder="1" applyAlignment="1">
      <alignment vertical="center" shrinkToFit="1"/>
    </xf>
    <xf numFmtId="41" fontId="0" fillId="10" borderId="8" xfId="0" applyNumberFormat="1" applyFill="1" applyBorder="1" applyAlignment="1">
      <alignment vertical="center" shrinkToFit="1"/>
    </xf>
    <xf numFmtId="41" fontId="0" fillId="10" borderId="101" xfId="0" applyNumberFormat="1" applyFill="1" applyBorder="1" applyAlignment="1">
      <alignment vertical="center" shrinkToFit="1"/>
    </xf>
    <xf numFmtId="41" fontId="0" fillId="10" borderId="67" xfId="0" applyNumberFormat="1" applyFill="1" applyBorder="1" applyAlignment="1">
      <alignment vertical="center" shrinkToFit="1"/>
    </xf>
    <xf numFmtId="41" fontId="0" fillId="10" borderId="65" xfId="0" applyNumberFormat="1" applyFill="1" applyBorder="1" applyAlignment="1">
      <alignment vertical="center" shrinkToFit="1"/>
    </xf>
    <xf numFmtId="41" fontId="0" fillId="10" borderId="69" xfId="0" applyNumberFormat="1" applyFill="1" applyBorder="1" applyAlignment="1">
      <alignment vertical="center" shrinkToFit="1"/>
    </xf>
    <xf numFmtId="0" fontId="0" fillId="3" borderId="0" xfId="0" applyFill="1" applyAlignment="1">
      <alignment horizontal="center" vertical="center" shrinkToFit="1"/>
    </xf>
    <xf numFmtId="0" fontId="0" fillId="3" borderId="0" xfId="0" applyFill="1" applyAlignment="1">
      <alignment horizontal="center" vertical="center"/>
    </xf>
    <xf numFmtId="41" fontId="0" fillId="3" borderId="147" xfId="0" applyNumberFormat="1" applyFill="1" applyBorder="1" applyAlignment="1">
      <alignment vertical="center" shrinkToFit="1"/>
    </xf>
    <xf numFmtId="41" fontId="0" fillId="3" borderId="143" xfId="0" applyNumberFormat="1" applyFill="1" applyBorder="1" applyAlignment="1">
      <alignment vertical="center" shrinkToFit="1"/>
    </xf>
    <xf numFmtId="41" fontId="0" fillId="3" borderId="45" xfId="0" applyNumberFormat="1" applyFill="1" applyBorder="1" applyAlignment="1">
      <alignment vertical="center" shrinkToFit="1"/>
    </xf>
    <xf numFmtId="41" fontId="0" fillId="3" borderId="152" xfId="0" applyNumberFormat="1" applyFill="1" applyBorder="1" applyAlignment="1">
      <alignment vertical="center" shrinkToFit="1"/>
    </xf>
    <xf numFmtId="176" fontId="0" fillId="3" borderId="0" xfId="0" applyNumberFormat="1" applyFill="1">
      <alignment vertical="center"/>
    </xf>
    <xf numFmtId="41" fontId="0" fillId="3" borderId="51" xfId="0" applyNumberFormat="1" applyFill="1" applyBorder="1" applyAlignment="1">
      <alignment horizontal="center" vertical="center"/>
    </xf>
    <xf numFmtId="0" fontId="0" fillId="3" borderId="0" xfId="0" applyFill="1" applyAlignment="1">
      <alignment vertical="center" shrinkToFit="1"/>
    </xf>
    <xf numFmtId="41" fontId="0" fillId="3" borderId="51" xfId="0" applyNumberFormat="1" applyFill="1" applyBorder="1" applyAlignment="1">
      <alignment horizontal="center" vertical="center"/>
    </xf>
    <xf numFmtId="176" fontId="0" fillId="3" borderId="0" xfId="0" applyNumberFormat="1" applyFill="1">
      <alignment vertical="center"/>
    </xf>
    <xf numFmtId="0" fontId="0" fillId="3" borderId="0" xfId="0" applyFill="1" applyAlignment="1">
      <alignment horizontal="center" vertical="center" shrinkToFit="1"/>
    </xf>
    <xf numFmtId="0" fontId="0" fillId="3" borderId="0" xfId="0" applyFill="1" applyAlignment="1">
      <alignment horizontal="center" vertical="center"/>
    </xf>
    <xf numFmtId="0" fontId="0" fillId="3" borderId="0" xfId="0" applyFill="1" applyAlignment="1">
      <alignment vertical="center" shrinkToFit="1"/>
    </xf>
    <xf numFmtId="56" fontId="0" fillId="0" borderId="53" xfId="0" quotePrefix="1" applyNumberFormat="1" applyBorder="1">
      <alignment vertical="center"/>
    </xf>
    <xf numFmtId="56" fontId="0" fillId="0" borderId="53" xfId="0" applyNumberFormat="1" applyBorder="1">
      <alignment vertical="center"/>
    </xf>
    <xf numFmtId="0" fontId="0" fillId="0" borderId="36" xfId="0" quotePrefix="1" applyBorder="1">
      <alignment vertical="center"/>
    </xf>
    <xf numFmtId="0" fontId="0" fillId="11" borderId="0" xfId="0" applyFill="1" applyAlignment="1">
      <alignment vertical="center" shrinkToFit="1"/>
    </xf>
    <xf numFmtId="41" fontId="0" fillId="11" borderId="0" xfId="0" applyNumberFormat="1" applyFill="1" applyAlignment="1">
      <alignment vertical="center" shrinkToFit="1"/>
    </xf>
    <xf numFmtId="0" fontId="0" fillId="11" borderId="15" xfId="0" applyFill="1" applyBorder="1" applyAlignment="1">
      <alignment horizontal="left" vertical="center" shrinkToFit="1"/>
    </xf>
    <xf numFmtId="0" fontId="0" fillId="11" borderId="1" xfId="0" applyFill="1" applyBorder="1" applyAlignment="1">
      <alignment horizontal="center" vertical="center" shrinkToFit="1"/>
    </xf>
    <xf numFmtId="41" fontId="0" fillId="11" borderId="5" xfId="0" applyNumberFormat="1" applyFill="1" applyBorder="1" applyAlignment="1">
      <alignment horizontal="right" vertical="center" shrinkToFit="1"/>
    </xf>
    <xf numFmtId="0" fontId="0" fillId="11" borderId="0" xfId="0" applyFill="1" applyAlignment="1">
      <alignment horizontal="left" vertical="center" shrinkToFit="1"/>
    </xf>
    <xf numFmtId="0" fontId="0" fillId="11" borderId="55" xfId="0" applyFill="1" applyBorder="1" applyAlignment="1">
      <alignment horizontal="center" vertical="center" shrinkToFit="1"/>
    </xf>
    <xf numFmtId="0" fontId="0" fillId="11" borderId="53" xfId="0" applyFill="1" applyBorder="1" applyAlignment="1">
      <alignment vertical="center" shrinkToFit="1"/>
    </xf>
    <xf numFmtId="3" fontId="0" fillId="11" borderId="5" xfId="0" applyNumberFormat="1" applyFill="1" applyBorder="1" applyAlignment="1">
      <alignment vertical="center" shrinkToFit="1"/>
    </xf>
    <xf numFmtId="0" fontId="0" fillId="11" borderId="0" xfId="0" applyFill="1">
      <alignment vertical="center"/>
    </xf>
    <xf numFmtId="41" fontId="0" fillId="11" borderId="51" xfId="0" applyNumberFormat="1" applyFill="1" applyBorder="1" applyAlignment="1">
      <alignment horizontal="center" vertical="center"/>
    </xf>
    <xf numFmtId="41" fontId="0" fillId="11" borderId="0" xfId="0" applyNumberFormat="1" applyFill="1" applyAlignment="1">
      <alignment vertical="center" shrinkToFit="1"/>
    </xf>
    <xf numFmtId="41" fontId="19" fillId="0" borderId="23" xfId="0" applyNumberFormat="1" applyFont="1" applyBorder="1" applyAlignment="1">
      <alignment vertical="center" shrinkToFit="1"/>
    </xf>
    <xf numFmtId="41" fontId="0" fillId="11" borderId="154" xfId="0" applyNumberFormat="1" applyFill="1" applyBorder="1" applyAlignment="1">
      <alignment horizontal="center" vertical="center"/>
    </xf>
    <xf numFmtId="41" fontId="0" fillId="11" borderId="54" xfId="0" applyNumberFormat="1" applyFill="1" applyBorder="1" applyAlignment="1">
      <alignment horizontal="right" vertical="center" shrinkToFit="1"/>
    </xf>
    <xf numFmtId="0" fontId="19" fillId="0" borderId="11" xfId="0" applyFont="1" applyBorder="1" applyAlignment="1">
      <alignment horizontal="right" vertical="center" shrinkToFit="1"/>
    </xf>
    <xf numFmtId="0" fontId="19" fillId="0" borderId="11" xfId="0" applyFont="1" applyBorder="1" applyAlignment="1">
      <alignment vertical="center" shrinkToFit="1"/>
    </xf>
    <xf numFmtId="0" fontId="19" fillId="7" borderId="11" xfId="0" applyFont="1" applyFill="1" applyBorder="1" applyAlignment="1">
      <alignment vertical="center" shrinkToFit="1"/>
    </xf>
    <xf numFmtId="0" fontId="19" fillId="7" borderId="35" xfId="0" applyFont="1" applyFill="1" applyBorder="1">
      <alignment vertical="center"/>
    </xf>
    <xf numFmtId="41" fontId="0" fillId="7" borderId="0" xfId="0" applyNumberFormat="1" applyFill="1" applyAlignment="1">
      <alignment vertical="center" shrinkToFit="1"/>
    </xf>
    <xf numFmtId="0" fontId="40" fillId="0" borderId="71" xfId="0" applyFont="1" applyBorder="1">
      <alignment vertical="center"/>
    </xf>
    <xf numFmtId="0" fontId="40" fillId="0" borderId="97" xfId="0" applyFont="1" applyBorder="1">
      <alignment vertical="center"/>
    </xf>
    <xf numFmtId="0" fontId="40" fillId="0" borderId="63" xfId="0" applyFont="1" applyBorder="1">
      <alignment vertical="center"/>
    </xf>
    <xf numFmtId="0" fontId="0" fillId="3" borderId="0" xfId="0" applyFill="1" applyAlignment="1">
      <alignment horizontal="center" vertical="center" shrinkToFit="1"/>
    </xf>
    <xf numFmtId="176" fontId="0" fillId="3" borderId="0" xfId="0" applyNumberFormat="1" applyFill="1">
      <alignment vertical="center"/>
    </xf>
    <xf numFmtId="0" fontId="0" fillId="3" borderId="0" xfId="0" applyFill="1" applyAlignment="1">
      <alignment vertical="center" shrinkToFit="1"/>
    </xf>
    <xf numFmtId="0" fontId="6" fillId="0" borderId="0" xfId="0" applyFont="1" applyFill="1" applyAlignment="1">
      <alignment horizontal="right" vertical="center"/>
    </xf>
    <xf numFmtId="0" fontId="0" fillId="0" borderId="0" xfId="0" applyFill="1">
      <alignment vertical="center"/>
    </xf>
    <xf numFmtId="0" fontId="10" fillId="0" borderId="0" xfId="0" applyFont="1" applyFill="1" applyAlignment="1">
      <alignment horizontal="right" vertical="center"/>
    </xf>
    <xf numFmtId="176" fontId="0" fillId="11" borderId="51" xfId="0" applyNumberFormat="1" applyFill="1" applyBorder="1">
      <alignment vertical="center"/>
    </xf>
    <xf numFmtId="41" fontId="0" fillId="3" borderId="51" xfId="0" applyNumberFormat="1" applyFill="1" applyBorder="1" applyAlignment="1">
      <alignment horizontal="right" vertical="center"/>
    </xf>
    <xf numFmtId="41" fontId="0" fillId="3" borderId="143" xfId="0" applyNumberFormat="1" applyFill="1" applyBorder="1" applyAlignment="1">
      <alignment vertical="center" shrinkToFit="1"/>
    </xf>
    <xf numFmtId="176" fontId="0" fillId="0" borderId="51" xfId="0" applyNumberFormat="1" applyBorder="1">
      <alignment vertical="center"/>
    </xf>
    <xf numFmtId="0" fontId="11" fillId="0" borderId="141"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0" fillId="0" borderId="10" xfId="0" applyFill="1" applyBorder="1" applyAlignment="1">
      <alignment horizontal="distributed" vertical="center"/>
    </xf>
    <xf numFmtId="0" fontId="0" fillId="0" borderId="24" xfId="0" applyFill="1" applyBorder="1">
      <alignment vertical="center"/>
    </xf>
    <xf numFmtId="3" fontId="0" fillId="0" borderId="0" xfId="0" applyNumberFormat="1" applyBorder="1">
      <alignment vertical="center"/>
    </xf>
    <xf numFmtId="0" fontId="0" fillId="0" borderId="0" xfId="0" applyBorder="1">
      <alignment vertical="center"/>
    </xf>
    <xf numFmtId="176" fontId="0" fillId="0" borderId="0" xfId="0" applyNumberFormat="1" applyBorder="1">
      <alignment vertical="center"/>
    </xf>
    <xf numFmtId="3" fontId="0" fillId="3" borderId="0" xfId="0" applyNumberFormat="1" applyFill="1" applyBorder="1">
      <alignment vertical="center"/>
    </xf>
    <xf numFmtId="0" fontId="0" fillId="3" borderId="0" xfId="0" applyFill="1" applyBorder="1">
      <alignment vertical="center"/>
    </xf>
    <xf numFmtId="176" fontId="0" fillId="3" borderId="0" xfId="0" applyNumberFormat="1" applyFill="1" applyBorder="1">
      <alignment vertical="center"/>
    </xf>
    <xf numFmtId="41" fontId="0" fillId="3" borderId="31" xfId="0" applyNumberFormat="1" applyFill="1" applyBorder="1" applyAlignment="1">
      <alignment horizontal="right" vertical="center"/>
    </xf>
    <xf numFmtId="0" fontId="0" fillId="0" borderId="155" xfId="0" applyBorder="1">
      <alignment vertical="center"/>
    </xf>
    <xf numFmtId="0" fontId="0" fillId="0" borderId="156" xfId="0" applyBorder="1">
      <alignment vertical="center"/>
    </xf>
    <xf numFmtId="0" fontId="0" fillId="0" borderId="157" xfId="0" applyBorder="1">
      <alignment vertical="center"/>
    </xf>
    <xf numFmtId="0" fontId="0" fillId="0" borderId="158" xfId="0" applyBorder="1">
      <alignment vertical="center"/>
    </xf>
    <xf numFmtId="0" fontId="0" fillId="0" borderId="159" xfId="0" applyBorder="1">
      <alignment vertical="center"/>
    </xf>
    <xf numFmtId="0" fontId="0" fillId="0" borderId="160" xfId="0" applyBorder="1">
      <alignment vertical="center"/>
    </xf>
    <xf numFmtId="41" fontId="0" fillId="10" borderId="160" xfId="0" applyNumberFormat="1" applyFill="1" applyBorder="1" applyAlignment="1">
      <alignment vertical="center" shrinkToFit="1"/>
    </xf>
    <xf numFmtId="41" fontId="0" fillId="0" borderId="160" xfId="0" applyNumberFormat="1" applyBorder="1" applyAlignment="1">
      <alignment vertical="center" shrinkToFit="1"/>
    </xf>
    <xf numFmtId="0" fontId="0" fillId="4" borderId="158" xfId="0" applyFill="1" applyBorder="1">
      <alignment vertical="center"/>
    </xf>
    <xf numFmtId="0" fontId="0" fillId="0" borderId="161" xfId="0" applyBorder="1" applyAlignment="1">
      <alignment horizontal="left" vertical="top" wrapText="1"/>
    </xf>
    <xf numFmtId="41" fontId="0" fillId="0" borderId="162" xfId="0" applyNumberFormat="1" applyBorder="1" applyAlignment="1">
      <alignment vertical="center" shrinkToFit="1"/>
    </xf>
    <xf numFmtId="0" fontId="0" fillId="5" borderId="158" xfId="0" applyFill="1" applyBorder="1">
      <alignment vertical="center"/>
    </xf>
    <xf numFmtId="0" fontId="0" fillId="0" borderId="163" xfId="0" applyBorder="1">
      <alignment vertical="center"/>
    </xf>
    <xf numFmtId="0" fontId="0" fillId="0" borderId="161" xfId="0" applyBorder="1">
      <alignment vertical="center"/>
    </xf>
    <xf numFmtId="41" fontId="0" fillId="10" borderId="161" xfId="0" applyNumberFormat="1" applyFill="1" applyBorder="1" applyAlignment="1">
      <alignment vertical="center" shrinkToFit="1"/>
    </xf>
    <xf numFmtId="41" fontId="0" fillId="0" borderId="161" xfId="0" applyNumberFormat="1" applyBorder="1" applyAlignment="1">
      <alignment vertical="center" shrinkToFit="1"/>
    </xf>
    <xf numFmtId="41" fontId="0" fillId="0" borderId="164" xfId="0" applyNumberFormat="1" applyBorder="1" applyAlignment="1">
      <alignment vertical="center" shrinkToFit="1"/>
    </xf>
    <xf numFmtId="0" fontId="19" fillId="7" borderId="165" xfId="0" applyFont="1" applyFill="1" applyBorder="1">
      <alignment vertical="center"/>
    </xf>
    <xf numFmtId="0" fontId="0" fillId="4" borderId="166" xfId="0" applyFill="1" applyBorder="1">
      <alignment vertical="center"/>
    </xf>
    <xf numFmtId="0" fontId="0" fillId="0" borderId="67" xfId="0" applyBorder="1" applyAlignment="1">
      <alignment horizontal="left" vertical="top" wrapText="1"/>
    </xf>
    <xf numFmtId="0" fontId="0" fillId="5" borderId="166" xfId="0" applyFill="1" applyBorder="1">
      <alignment vertical="center"/>
    </xf>
    <xf numFmtId="0" fontId="19" fillId="7" borderId="167" xfId="0" applyFont="1" applyFill="1" applyBorder="1">
      <alignment vertical="center"/>
    </xf>
    <xf numFmtId="177" fontId="0" fillId="0" borderId="168" xfId="0" applyNumberFormat="1" applyBorder="1" applyAlignment="1">
      <alignment vertical="center" shrinkToFit="1"/>
    </xf>
    <xf numFmtId="0" fontId="0" fillId="0" borderId="58" xfId="0" applyBorder="1">
      <alignment vertical="center"/>
    </xf>
    <xf numFmtId="0" fontId="0" fillId="0" borderId="7" xfId="0" applyFill="1" applyBorder="1" applyAlignment="1">
      <alignment horizontal="center" vertical="center"/>
    </xf>
    <xf numFmtId="56" fontId="7" fillId="0" borderId="1" xfId="0" applyNumberFormat="1" applyFont="1" applyBorder="1" applyAlignment="1">
      <alignment horizontal="left" vertical="top" wrapText="1"/>
    </xf>
    <xf numFmtId="58" fontId="7" fillId="0" borderId="6" xfId="0" applyNumberFormat="1" applyFont="1" applyBorder="1" applyAlignment="1">
      <alignment horizontal="left" vertical="top" wrapText="1"/>
    </xf>
    <xf numFmtId="0" fontId="0" fillId="0" borderId="18" xfId="0" applyFill="1" applyBorder="1">
      <alignment vertical="center"/>
    </xf>
    <xf numFmtId="180" fontId="0" fillId="7" borderId="116" xfId="0" applyNumberFormat="1" applyFill="1" applyBorder="1" applyAlignment="1" applyProtection="1">
      <alignment horizontal="center" vertical="center" shrinkToFit="1"/>
      <protection locked="0"/>
    </xf>
    <xf numFmtId="0" fontId="0" fillId="7" borderId="117" xfId="0" applyFill="1" applyBorder="1" applyAlignment="1" applyProtection="1">
      <alignment vertical="center" shrinkToFit="1"/>
      <protection locked="0"/>
    </xf>
    <xf numFmtId="177" fontId="0" fillId="7" borderId="133" xfId="0" applyNumberFormat="1" applyFill="1" applyBorder="1" applyProtection="1">
      <alignment vertical="center"/>
      <protection locked="0"/>
    </xf>
    <xf numFmtId="177" fontId="0" fillId="7" borderId="168" xfId="0" applyNumberFormat="1" applyFill="1" applyBorder="1" applyAlignment="1">
      <alignment vertical="center" shrinkToFit="1"/>
    </xf>
    <xf numFmtId="176" fontId="8" fillId="7" borderId="117" xfId="0" applyNumberFormat="1" applyFont="1" applyFill="1" applyBorder="1" applyProtection="1">
      <alignment vertical="center"/>
      <protection locked="0"/>
    </xf>
    <xf numFmtId="176" fontId="8" fillId="7" borderId="119" xfId="0" applyNumberFormat="1" applyFont="1" applyFill="1" applyBorder="1" applyProtection="1">
      <alignment vertical="center"/>
      <protection locked="0"/>
    </xf>
    <xf numFmtId="176" fontId="8" fillId="7" borderId="116" xfId="0" applyNumberFormat="1" applyFont="1" applyFill="1" applyBorder="1">
      <alignment vertical="center"/>
    </xf>
    <xf numFmtId="0" fontId="27" fillId="7" borderId="7" xfId="0" applyFont="1" applyFill="1" applyBorder="1" applyAlignment="1">
      <alignment horizontal="center" vertical="center"/>
    </xf>
    <xf numFmtId="0" fontId="26" fillId="7" borderId="7" xfId="0" applyFont="1" applyFill="1" applyBorder="1" applyAlignment="1">
      <alignment horizontal="left" vertical="top" wrapText="1"/>
    </xf>
    <xf numFmtId="56" fontId="7" fillId="7" borderId="6" xfId="0" applyNumberFormat="1" applyFont="1" applyFill="1" applyBorder="1" applyAlignment="1">
      <alignment horizontal="left" vertical="top" wrapText="1"/>
    </xf>
    <xf numFmtId="0" fontId="15" fillId="7" borderId="10" xfId="0" applyFont="1" applyFill="1" applyBorder="1" applyAlignment="1">
      <alignment vertical="top" shrinkToFit="1"/>
    </xf>
    <xf numFmtId="0" fontId="26" fillId="7" borderId="10" xfId="0" applyFont="1" applyFill="1" applyBorder="1" applyAlignment="1">
      <alignment horizontal="center" vertical="top" wrapText="1"/>
    </xf>
    <xf numFmtId="0" fontId="26" fillId="7" borderId="11" xfId="0" applyFont="1" applyFill="1" applyBorder="1" applyAlignment="1">
      <alignment horizontal="center" vertical="top" wrapText="1"/>
    </xf>
    <xf numFmtId="177" fontId="9" fillId="7" borderId="7" xfId="0" applyNumberFormat="1" applyFont="1" applyFill="1" applyBorder="1" applyAlignment="1">
      <alignment vertical="top" shrinkToFit="1"/>
    </xf>
    <xf numFmtId="177" fontId="9" fillId="7" borderId="91" xfId="0" applyNumberFormat="1" applyFont="1" applyFill="1" applyBorder="1" applyAlignment="1">
      <alignment vertical="top" shrinkToFit="1"/>
    </xf>
    <xf numFmtId="177" fontId="9" fillId="7" borderId="92" xfId="0" applyNumberFormat="1" applyFont="1" applyFill="1" applyBorder="1" applyAlignment="1">
      <alignment vertical="top" shrinkToFit="1"/>
    </xf>
    <xf numFmtId="177" fontId="35" fillId="7" borderId="7" xfId="0" applyNumberFormat="1" applyFont="1" applyFill="1" applyBorder="1" applyAlignment="1">
      <alignment vertical="top" shrinkToFit="1"/>
    </xf>
    <xf numFmtId="0" fontId="7" fillId="7" borderId="91" xfId="0" applyFont="1" applyFill="1" applyBorder="1" applyAlignment="1">
      <alignment horizontal="left" vertical="top" wrapText="1"/>
    </xf>
    <xf numFmtId="0" fontId="2" fillId="7" borderId="127" xfId="0" applyFont="1" applyFill="1" applyBorder="1" applyAlignment="1">
      <alignment horizontal="left" vertical="top" wrapText="1"/>
    </xf>
    <xf numFmtId="0" fontId="7" fillId="7" borderId="7" xfId="0" applyFont="1" applyFill="1" applyBorder="1" applyAlignment="1">
      <alignment horizontal="left" vertical="top" wrapText="1"/>
    </xf>
    <xf numFmtId="0" fontId="0" fillId="7" borderId="14" xfId="0" applyFill="1" applyBorder="1" applyAlignment="1">
      <alignment horizontal="center" vertical="center" textRotation="255"/>
    </xf>
    <xf numFmtId="0" fontId="0" fillId="7" borderId="1" xfId="0" applyFill="1" applyBorder="1" applyAlignment="1">
      <alignment horizontal="center" vertical="center"/>
    </xf>
    <xf numFmtId="0" fontId="0" fillId="7" borderId="0" xfId="0" applyFill="1" applyAlignment="1">
      <alignment horizontal="center" vertical="center"/>
    </xf>
    <xf numFmtId="0" fontId="0" fillId="7" borderId="15" xfId="0" applyFill="1" applyBorder="1" applyAlignment="1">
      <alignment horizontal="center" vertical="center"/>
    </xf>
    <xf numFmtId="0" fontId="0" fillId="7" borderId="17" xfId="0" applyFill="1" applyBorder="1">
      <alignment vertical="center"/>
    </xf>
    <xf numFmtId="178" fontId="0" fillId="7" borderId="0" xfId="0" applyNumberFormat="1" applyFill="1">
      <alignment vertical="center"/>
    </xf>
    <xf numFmtId="178" fontId="0" fillId="7" borderId="51" xfId="0" applyNumberFormat="1" applyFill="1" applyBorder="1" applyAlignment="1">
      <alignment horizontal="right" vertical="center"/>
    </xf>
    <xf numFmtId="178" fontId="19" fillId="7" borderId="150" xfId="0" applyNumberFormat="1" applyFont="1" applyFill="1" applyBorder="1" applyAlignment="1">
      <alignment vertical="center" shrinkToFit="1"/>
    </xf>
    <xf numFmtId="178" fontId="0" fillId="7" borderId="61" xfId="0" applyNumberFormat="1" applyFill="1" applyBorder="1">
      <alignment vertical="center"/>
    </xf>
    <xf numFmtId="0" fontId="7" fillId="7" borderId="88" xfId="0" applyFont="1" applyFill="1" applyBorder="1" applyAlignment="1">
      <alignment vertical="center" shrinkToFit="1"/>
    </xf>
    <xf numFmtId="0" fontId="7" fillId="7" borderId="89" xfId="0" applyFont="1" applyFill="1" applyBorder="1" applyAlignment="1">
      <alignment vertical="center" shrinkToFit="1"/>
    </xf>
    <xf numFmtId="0" fontId="7" fillId="7" borderId="90" xfId="0" applyFont="1" applyFill="1" applyBorder="1" applyAlignment="1">
      <alignment vertical="center" shrinkToFit="1"/>
    </xf>
    <xf numFmtId="0" fontId="0" fillId="7" borderId="30" xfId="0" applyFill="1" applyBorder="1" applyAlignment="1">
      <alignment horizontal="center" vertical="center" shrinkToFit="1"/>
    </xf>
    <xf numFmtId="0" fontId="0" fillId="7" borderId="31" xfId="0" applyFill="1" applyBorder="1" applyAlignment="1">
      <alignment horizontal="center" vertical="center" shrinkToFit="1"/>
    </xf>
    <xf numFmtId="0" fontId="0" fillId="7" borderId="32" xfId="0" applyFill="1" applyBorder="1" applyAlignment="1">
      <alignment horizontal="center" vertical="center" shrinkToFit="1"/>
    </xf>
    <xf numFmtId="0" fontId="0" fillId="7" borderId="18" xfId="0" applyFill="1" applyBorder="1" applyAlignment="1">
      <alignment horizontal="center" vertical="center" shrinkToFit="1"/>
    </xf>
    <xf numFmtId="0" fontId="0" fillId="7" borderId="0" xfId="0" applyFill="1" applyAlignment="1">
      <alignment horizontal="center" vertical="center" shrinkToFit="1"/>
    </xf>
    <xf numFmtId="0" fontId="3" fillId="7" borderId="18" xfId="0" applyFont="1" applyFill="1" applyBorder="1" applyAlignment="1">
      <alignment horizontal="right" vertical="center"/>
    </xf>
    <xf numFmtId="0" fontId="3" fillId="7" borderId="0" xfId="0" applyFont="1" applyFill="1" applyAlignment="1">
      <alignment horizontal="center" vertical="center"/>
    </xf>
    <xf numFmtId="0" fontId="3" fillId="7" borderId="5" xfId="0" applyFont="1" applyFill="1" applyBorder="1" applyAlignment="1">
      <alignment horizontal="center" vertical="center"/>
    </xf>
    <xf numFmtId="0" fontId="3" fillId="7" borderId="1" xfId="0" applyFont="1" applyFill="1" applyBorder="1" applyAlignment="1">
      <alignment horizontal="right" vertical="center"/>
    </xf>
    <xf numFmtId="0" fontId="0" fillId="7" borderId="1" xfId="0" applyFill="1" applyBorder="1" applyAlignment="1">
      <alignment horizontal="center" vertical="center" shrinkToFit="1"/>
    </xf>
    <xf numFmtId="0" fontId="0" fillId="7" borderId="0" xfId="0" applyFill="1" applyAlignment="1">
      <alignment vertical="center" shrinkToFit="1"/>
    </xf>
    <xf numFmtId="3" fontId="0" fillId="7" borderId="5" xfId="0" applyNumberFormat="1" applyFill="1" applyBorder="1" applyAlignment="1">
      <alignment horizontal="right" vertical="center" shrinkToFit="1"/>
    </xf>
    <xf numFmtId="3" fontId="0" fillId="7" borderId="5" xfId="0" applyNumberFormat="1" applyFill="1" applyBorder="1">
      <alignment vertical="center"/>
    </xf>
    <xf numFmtId="0" fontId="0" fillId="7" borderId="5" xfId="0" applyFill="1" applyBorder="1">
      <alignment vertical="center"/>
    </xf>
    <xf numFmtId="3" fontId="0" fillId="7" borderId="0" xfId="0" applyNumberFormat="1" applyFill="1" applyBorder="1">
      <alignment vertical="center"/>
    </xf>
    <xf numFmtId="0" fontId="19" fillId="7" borderId="1" xfId="0" applyFont="1" applyFill="1" applyBorder="1" applyAlignment="1">
      <alignment vertical="center" shrinkToFit="1"/>
    </xf>
    <xf numFmtId="0" fontId="0" fillId="7" borderId="23" xfId="0" applyFill="1" applyBorder="1">
      <alignment vertical="center"/>
    </xf>
    <xf numFmtId="0" fontId="2" fillId="7" borderId="1" xfId="0" applyFont="1" applyFill="1" applyBorder="1">
      <alignment vertical="center"/>
    </xf>
    <xf numFmtId="0" fontId="0" fillId="7" borderId="15" xfId="0" applyFill="1" applyBorder="1">
      <alignment vertical="center"/>
    </xf>
    <xf numFmtId="0" fontId="28" fillId="7" borderId="0" xfId="0" applyFont="1" applyFill="1" applyAlignment="1">
      <alignment horizontal="left" vertical="center" wrapText="1" shrinkToFit="1"/>
    </xf>
    <xf numFmtId="41" fontId="0" fillId="7" borderId="18" xfId="0" applyNumberFormat="1" applyFill="1" applyBorder="1" applyAlignment="1">
      <alignment vertical="center" shrinkToFit="1"/>
    </xf>
    <xf numFmtId="0" fontId="0" fillId="7" borderId="5" xfId="0" applyFill="1" applyBorder="1" applyAlignment="1">
      <alignment vertical="center" shrinkToFit="1"/>
    </xf>
    <xf numFmtId="41" fontId="0" fillId="7" borderId="1" xfId="0" applyNumberFormat="1" applyFill="1" applyBorder="1" applyAlignment="1">
      <alignment vertical="center" shrinkToFit="1"/>
    </xf>
    <xf numFmtId="0" fontId="0" fillId="7" borderId="1" xfId="0" applyFill="1" applyBorder="1" applyAlignment="1">
      <alignment vertical="center" shrinkToFit="1"/>
    </xf>
    <xf numFmtId="0" fontId="2" fillId="7" borderId="15" xfId="0" applyFont="1" applyFill="1" applyBorder="1" applyAlignment="1">
      <alignment horizontal="center" vertical="center"/>
    </xf>
    <xf numFmtId="0" fontId="0" fillId="7" borderId="18" xfId="0" applyFill="1" applyBorder="1" applyAlignment="1">
      <alignment horizontal="right" vertical="center" shrinkToFit="1"/>
    </xf>
    <xf numFmtId="41" fontId="0" fillId="7" borderId="0" xfId="0" applyNumberFormat="1" applyFill="1" applyAlignment="1">
      <alignment horizontal="center" vertical="center" shrinkToFit="1"/>
    </xf>
    <xf numFmtId="0" fontId="0" fillId="7" borderId="15" xfId="0" applyFill="1" applyBorder="1" applyAlignment="1">
      <alignment horizontal="left" vertical="center" shrinkToFit="1"/>
    </xf>
    <xf numFmtId="0" fontId="0" fillId="7" borderId="0" xfId="0" applyFill="1" applyBorder="1">
      <alignment vertical="center"/>
    </xf>
    <xf numFmtId="0" fontId="0" fillId="7" borderId="18" xfId="0" applyFill="1" applyBorder="1">
      <alignment vertical="center"/>
    </xf>
    <xf numFmtId="0" fontId="0" fillId="7" borderId="0" xfId="0" applyFill="1" applyAlignment="1">
      <alignment horizontal="left" vertical="center" shrinkToFit="1"/>
    </xf>
    <xf numFmtId="176" fontId="0" fillId="7" borderId="5" xfId="0" applyNumberFormat="1" applyFill="1" applyBorder="1">
      <alignment vertical="center"/>
    </xf>
    <xf numFmtId="176" fontId="0" fillId="7" borderId="1" xfId="0" applyNumberFormat="1" applyFill="1" applyBorder="1">
      <alignment vertical="center"/>
    </xf>
    <xf numFmtId="176" fontId="0" fillId="7" borderId="0" xfId="0" applyNumberFormat="1" applyFill="1" applyBorder="1">
      <alignment vertical="center"/>
    </xf>
    <xf numFmtId="0" fontId="0" fillId="7" borderId="3" xfId="0" applyFill="1" applyBorder="1">
      <alignment vertical="center"/>
    </xf>
    <xf numFmtId="0" fontId="0" fillId="7" borderId="13" xfId="0" applyFill="1" applyBorder="1">
      <alignment vertical="center"/>
    </xf>
    <xf numFmtId="0" fontId="0" fillId="7" borderId="16" xfId="0" applyFill="1" applyBorder="1">
      <alignment vertical="center"/>
    </xf>
    <xf numFmtId="0" fontId="0" fillId="7" borderId="3" xfId="0" applyFill="1" applyBorder="1" applyAlignment="1">
      <alignment vertical="center" shrinkToFit="1"/>
    </xf>
    <xf numFmtId="0" fontId="0" fillId="7" borderId="4" xfId="0" applyFill="1" applyBorder="1">
      <alignment vertical="center"/>
    </xf>
    <xf numFmtId="0" fontId="0" fillId="7" borderId="2" xfId="0" applyFill="1" applyBorder="1" applyAlignment="1">
      <alignment horizontal="center" vertical="center" shrinkToFit="1"/>
    </xf>
    <xf numFmtId="3" fontId="0" fillId="7" borderId="4" xfId="0" applyNumberFormat="1" applyFill="1" applyBorder="1" applyAlignment="1">
      <alignment horizontal="right" vertical="center" shrinkToFit="1"/>
    </xf>
    <xf numFmtId="0" fontId="19" fillId="7" borderId="2" xfId="0" applyFont="1" applyFill="1" applyBorder="1" applyAlignment="1">
      <alignment vertical="center" shrinkToFit="1"/>
    </xf>
    <xf numFmtId="0" fontId="0" fillId="7" borderId="22" xfId="0" applyFill="1" applyBorder="1">
      <alignment vertical="center"/>
    </xf>
    <xf numFmtId="0" fontId="9" fillId="7" borderId="3" xfId="0" applyFont="1" applyFill="1" applyBorder="1" applyProtection="1">
      <alignment vertical="center"/>
      <protection locked="0"/>
    </xf>
    <xf numFmtId="0" fontId="11" fillId="0" borderId="11" xfId="0" applyFont="1" applyFill="1" applyBorder="1" applyAlignment="1">
      <alignment horizontal="center" vertical="center"/>
    </xf>
    <xf numFmtId="41" fontId="11" fillId="0" borderId="2" xfId="0" applyNumberFormat="1" applyFont="1" applyFill="1" applyBorder="1" applyProtection="1">
      <alignment vertical="center"/>
      <protection locked="0"/>
    </xf>
    <xf numFmtId="41" fontId="11" fillId="0" borderId="2" xfId="0" applyNumberFormat="1" applyFont="1" applyFill="1" applyBorder="1" applyAlignment="1" applyProtection="1">
      <alignment vertical="center" shrinkToFit="1"/>
      <protection locked="0"/>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lignment vertical="center"/>
    </xf>
    <xf numFmtId="0" fontId="9" fillId="0" borderId="10" xfId="0" applyFont="1" applyBorder="1" applyAlignment="1">
      <alignment horizontal="right" vertical="center"/>
    </xf>
    <xf numFmtId="0" fontId="9" fillId="0" borderId="10" xfId="0" applyFont="1" applyBorder="1" applyProtection="1">
      <alignment vertical="center"/>
      <protection locked="0"/>
    </xf>
    <xf numFmtId="0" fontId="9" fillId="0" borderId="0" xfId="0" applyFont="1" applyAlignment="1">
      <alignment horizontal="right" vertical="center"/>
    </xf>
    <xf numFmtId="0" fontId="33" fillId="0" borderId="0" xfId="0" applyFont="1">
      <alignment vertical="center"/>
    </xf>
    <xf numFmtId="0" fontId="33" fillId="0" borderId="3" xfId="0" applyFont="1" applyBorder="1">
      <alignment vertical="center"/>
    </xf>
    <xf numFmtId="0" fontId="9" fillId="0" borderId="0" xfId="0" applyFont="1" applyProtection="1">
      <alignment vertical="center"/>
      <protection locked="0"/>
    </xf>
    <xf numFmtId="0" fontId="33" fillId="0" borderId="0" xfId="0" applyFont="1" applyAlignment="1">
      <alignment horizontal="distributed" vertical="center" shrinkToFit="1"/>
    </xf>
    <xf numFmtId="0" fontId="33" fillId="0" borderId="59" xfId="0" applyFont="1" applyBorder="1" applyAlignment="1">
      <alignment horizontal="center" vertical="center" shrinkToFit="1"/>
    </xf>
    <xf numFmtId="0" fontId="33" fillId="0" borderId="36" xfId="0" applyFont="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9" fillId="0" borderId="111" xfId="0" applyFont="1" applyBorder="1">
      <alignment vertical="center"/>
    </xf>
    <xf numFmtId="0" fontId="9" fillId="0" borderId="7" xfId="0" applyFont="1" applyBorder="1" applyAlignment="1">
      <alignment horizontal="center" vertical="center"/>
    </xf>
    <xf numFmtId="0" fontId="36" fillId="0" borderId="10" xfId="0" applyFont="1" applyBorder="1">
      <alignment vertical="center"/>
    </xf>
    <xf numFmtId="0" fontId="9" fillId="0" borderId="12"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right" vertical="center"/>
    </xf>
    <xf numFmtId="0" fontId="31" fillId="0" borderId="3" xfId="0" applyFont="1" applyBorder="1" applyAlignment="1">
      <alignment horizontal="left" vertical="center"/>
    </xf>
    <xf numFmtId="0" fontId="31" fillId="0" borderId="59"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0" fillId="0" borderId="0" xfId="0" applyFont="1" applyAlignment="1">
      <alignment horizontal="center" vertical="center"/>
    </xf>
    <xf numFmtId="14" fontId="29" fillId="0" borderId="0" xfId="0" applyNumberFormat="1" applyFont="1" applyAlignment="1">
      <alignment horizontal="right" vertical="center"/>
    </xf>
    <xf numFmtId="0" fontId="31" fillId="0" borderId="0" xfId="0" applyFont="1" applyAlignment="1">
      <alignment horizontal="left" vertical="center"/>
    </xf>
    <xf numFmtId="0" fontId="31" fillId="0" borderId="3" xfId="0" applyFont="1" applyBorder="1" applyAlignment="1">
      <alignment horizontal="center" vertical="center"/>
    </xf>
    <xf numFmtId="0" fontId="30" fillId="0" borderId="169" xfId="0" applyFont="1" applyBorder="1" applyAlignment="1">
      <alignment horizontal="center" vertical="center" wrapText="1"/>
    </xf>
    <xf numFmtId="0" fontId="30" fillId="0" borderId="143" xfId="0" applyFont="1" applyBorder="1" applyAlignment="1">
      <alignment horizontal="center" vertical="center"/>
    </xf>
    <xf numFmtId="0" fontId="30" fillId="0" borderId="151" xfId="0" applyFont="1" applyBorder="1" applyAlignment="1">
      <alignment horizontal="center" vertical="center"/>
    </xf>
    <xf numFmtId="0" fontId="30" fillId="0" borderId="52" xfId="0" applyFont="1" applyBorder="1" applyAlignment="1">
      <alignment horizontal="center" vertical="center"/>
    </xf>
    <xf numFmtId="0" fontId="30" fillId="0" borderId="53" xfId="0" applyFont="1" applyBorder="1" applyAlignment="1">
      <alignment horizontal="center" vertical="center"/>
    </xf>
    <xf numFmtId="0" fontId="30" fillId="0" borderId="111" xfId="0" applyFont="1" applyBorder="1" applyAlignment="1">
      <alignment horizontal="center" vertical="center"/>
    </xf>
    <xf numFmtId="0" fontId="29" fillId="0" borderId="0" xfId="0" applyFont="1" applyAlignment="1">
      <alignment horizontal="left" vertical="center"/>
    </xf>
    <xf numFmtId="0" fontId="32" fillId="7" borderId="75" xfId="0" applyFont="1" applyFill="1" applyBorder="1" applyAlignment="1">
      <alignment horizontal="center" vertical="center" wrapText="1"/>
    </xf>
    <xf numFmtId="0" fontId="32" fillId="7" borderId="19" xfId="0" applyFont="1" applyFill="1" applyBorder="1" applyAlignment="1">
      <alignment horizontal="center" vertical="center" wrapText="1"/>
    </xf>
    <xf numFmtId="0" fontId="32" fillId="7" borderId="60" xfId="0" applyFont="1" applyFill="1" applyBorder="1" applyAlignment="1">
      <alignment horizontal="center" vertical="center" wrapText="1"/>
    </xf>
    <xf numFmtId="0" fontId="32" fillId="7" borderId="52" xfId="0" applyFont="1" applyFill="1" applyBorder="1" applyAlignment="1">
      <alignment horizontal="center" vertical="center" wrapText="1"/>
    </xf>
    <xf numFmtId="0" fontId="32" fillId="7" borderId="53" xfId="0" applyFont="1" applyFill="1" applyBorder="1" applyAlignment="1">
      <alignment horizontal="center" vertical="center" wrapText="1"/>
    </xf>
    <xf numFmtId="0" fontId="32" fillId="7" borderId="111" xfId="0" applyFont="1" applyFill="1" applyBorder="1" applyAlignment="1">
      <alignment horizontal="center" vertical="center" wrapText="1"/>
    </xf>
    <xf numFmtId="0" fontId="29" fillId="0" borderId="19" xfId="0" applyFont="1" applyBorder="1" applyAlignment="1">
      <alignment horizontal="center" vertical="center"/>
    </xf>
    <xf numFmtId="0" fontId="7" fillId="0" borderId="0" xfId="0" applyFont="1" applyAlignment="1">
      <alignment horizontal="center" vertical="center"/>
    </xf>
    <xf numFmtId="0" fontId="0" fillId="0" borderId="0" xfId="0">
      <alignment vertical="center"/>
    </xf>
    <xf numFmtId="0" fontId="39"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6" borderId="10" xfId="0" applyFill="1" applyBorder="1" applyAlignment="1" applyProtection="1">
      <alignment horizontal="center" vertical="center"/>
      <protection locked="0"/>
    </xf>
    <xf numFmtId="0" fontId="0" fillId="0" borderId="41" xfId="0"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center"/>
    </xf>
    <xf numFmtId="0" fontId="0" fillId="6" borderId="3" xfId="0" applyFill="1" applyBorder="1" applyAlignment="1" applyProtection="1">
      <alignment horizontal="center" vertical="center"/>
      <protection locked="0"/>
    </xf>
    <xf numFmtId="0" fontId="0" fillId="6" borderId="0" xfId="0" applyFill="1" applyAlignment="1" applyProtection="1">
      <alignment horizontal="center" vertical="center"/>
      <protection locked="0"/>
    </xf>
    <xf numFmtId="0" fontId="0" fillId="0" borderId="0" xfId="0" applyAlignment="1" applyProtection="1">
      <alignment horizontal="distributed" vertical="center"/>
      <protection locked="0"/>
    </xf>
    <xf numFmtId="0" fontId="0" fillId="0" borderId="3" xfId="0" applyBorder="1" applyAlignment="1" applyProtection="1">
      <alignment horizontal="center" vertical="center"/>
      <protection locked="0"/>
    </xf>
    <xf numFmtId="0" fontId="0" fillId="10" borderId="3" xfId="0" applyFill="1" applyBorder="1" applyAlignment="1" applyProtection="1">
      <alignment horizontal="center" vertical="center"/>
      <protection locked="0"/>
    </xf>
    <xf numFmtId="0" fontId="0" fillId="10" borderId="3" xfId="0" quotePrefix="1" applyFill="1" applyBorder="1" applyAlignment="1" applyProtection="1">
      <alignment horizontal="center" vertical="center"/>
      <protection locked="0"/>
    </xf>
    <xf numFmtId="0" fontId="10" fillId="0" borderId="0" xfId="0" applyFont="1" applyAlignment="1">
      <alignment horizontal="distributed" vertical="center"/>
    </xf>
    <xf numFmtId="0" fontId="0" fillId="0" borderId="3" xfId="0" applyBorder="1" applyAlignment="1">
      <alignment horizontal="distributed" vertical="center" shrinkToFit="1"/>
    </xf>
    <xf numFmtId="0" fontId="0" fillId="0" borderId="0" xfId="0" applyAlignment="1">
      <alignment horizontal="left" vertical="center" justifyLastLine="1"/>
    </xf>
    <xf numFmtId="0" fontId="0" fillId="7" borderId="10" xfId="0" applyFill="1" applyBorder="1" applyAlignment="1">
      <alignment horizontal="distributed" vertical="center"/>
    </xf>
    <xf numFmtId="0" fontId="0" fillId="0" borderId="27" xfId="0" applyBorder="1" applyAlignment="1">
      <alignment vertical="distributed" textRotation="255" justifyLastLine="1"/>
    </xf>
    <xf numFmtId="0" fontId="0" fillId="0" borderId="28" xfId="0" applyBorder="1" applyAlignment="1">
      <alignment vertical="distributed" textRotation="255" justifyLastLine="1"/>
    </xf>
    <xf numFmtId="0" fontId="0" fillId="0" borderId="78" xfId="0" applyBorder="1" applyAlignment="1">
      <alignment vertical="distributed" textRotation="255" justifyLastLine="1"/>
    </xf>
    <xf numFmtId="0" fontId="0" fillId="0" borderId="5" xfId="0" applyBorder="1" applyAlignment="1">
      <alignment vertical="distributed" textRotation="255" justifyLastLine="1"/>
    </xf>
    <xf numFmtId="0" fontId="0" fillId="0" borderId="40" xfId="0" applyBorder="1" applyAlignment="1">
      <alignment vertical="distributed" textRotation="255" justifyLastLine="1"/>
    </xf>
    <xf numFmtId="0" fontId="0" fillId="0" borderId="4" xfId="0" applyBorder="1" applyAlignment="1">
      <alignment vertical="distributed" textRotation="255" justifyLastLine="1"/>
    </xf>
    <xf numFmtId="0" fontId="0" fillId="0" borderId="10" xfId="0" applyBorder="1" applyAlignment="1">
      <alignment horizontal="distributed" vertical="distributed"/>
    </xf>
    <xf numFmtId="0" fontId="0" fillId="0" borderId="27" xfId="0" applyBorder="1" applyAlignment="1">
      <alignment horizontal="center" vertical="distributed" wrapText="1"/>
    </xf>
    <xf numFmtId="0" fontId="0" fillId="0" borderId="28" xfId="0" applyBorder="1" applyAlignment="1">
      <alignment horizontal="center" vertical="distributed"/>
    </xf>
    <xf numFmtId="0" fontId="0" fillId="0" borderId="40" xfId="0" applyBorder="1" applyAlignment="1">
      <alignment horizontal="center" vertical="distributed"/>
    </xf>
    <xf numFmtId="0" fontId="0" fillId="0" borderId="4" xfId="0" applyBorder="1" applyAlignment="1">
      <alignment horizontal="center" vertical="distributed"/>
    </xf>
    <xf numFmtId="0" fontId="0" fillId="0" borderId="10" xfId="0" applyBorder="1" applyAlignment="1">
      <alignment horizontal="center" vertical="distributed"/>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40" xfId="0" applyBorder="1" applyAlignment="1">
      <alignment horizontal="center" vertical="center" textRotation="255"/>
    </xf>
    <xf numFmtId="0" fontId="0" fillId="0" borderId="4" xfId="0" applyBorder="1" applyAlignment="1">
      <alignment horizontal="center" vertical="center" textRotation="255"/>
    </xf>
    <xf numFmtId="0" fontId="0" fillId="0" borderId="40" xfId="0" applyBorder="1" applyAlignment="1">
      <alignment horizontal="center" vertical="center"/>
    </xf>
    <xf numFmtId="0" fontId="0" fillId="0" borderId="4" xfId="0" applyBorder="1" applyAlignment="1">
      <alignment horizontal="center" vertical="center"/>
    </xf>
    <xf numFmtId="0" fontId="0" fillId="0" borderId="36" xfId="0" applyBorder="1" applyAlignment="1">
      <alignment horizontal="distributed" vertical="center" justifyLastLine="1"/>
    </xf>
    <xf numFmtId="0" fontId="0" fillId="0" borderId="36" xfId="0" applyBorder="1" applyAlignment="1">
      <alignment horizontal="distributed" vertical="center"/>
    </xf>
    <xf numFmtId="0" fontId="0" fillId="0" borderId="10" xfId="0" applyBorder="1" applyAlignment="1">
      <alignment horizontal="right" vertical="center"/>
    </xf>
    <xf numFmtId="0" fontId="0" fillId="0" borderId="0" xfId="0" applyAlignment="1">
      <alignment horizontal="distributed" vertical="center"/>
    </xf>
    <xf numFmtId="0" fontId="0" fillId="0" borderId="27" xfId="0" applyBorder="1" applyAlignment="1">
      <alignment horizontal="center" vertical="distributed" textRotation="255" justifyLastLine="1"/>
    </xf>
    <xf numFmtId="0" fontId="0" fillId="0" borderId="28" xfId="0" applyBorder="1" applyAlignment="1">
      <alignment horizontal="center" vertical="distributed" textRotation="255" justifyLastLine="1"/>
    </xf>
    <xf numFmtId="0" fontId="0" fillId="0" borderId="78" xfId="0" applyBorder="1" applyAlignment="1">
      <alignment horizontal="center" vertical="distributed" textRotation="255" justifyLastLine="1"/>
    </xf>
    <xf numFmtId="0" fontId="0" fillId="0" borderId="5" xfId="0" applyBorder="1" applyAlignment="1">
      <alignment horizontal="center" vertical="distributed" textRotation="255" justifyLastLine="1"/>
    </xf>
    <xf numFmtId="0" fontId="0" fillId="0" borderId="40" xfId="0" applyBorder="1" applyAlignment="1">
      <alignment horizontal="center" vertical="distributed" textRotation="255" justifyLastLine="1"/>
    </xf>
    <xf numFmtId="0" fontId="0" fillId="0" borderId="4" xfId="0" applyBorder="1" applyAlignment="1">
      <alignment horizontal="center" vertical="distributed" textRotation="255" justifyLastLine="1"/>
    </xf>
    <xf numFmtId="0" fontId="27" fillId="0" borderId="55" xfId="0" applyFont="1" applyBorder="1" applyAlignment="1">
      <alignment horizontal="center"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9" xfId="0" applyBorder="1" applyAlignment="1">
      <alignment horizontal="center" vertical="center" shrinkToFit="1"/>
    </xf>
    <xf numFmtId="0" fontId="19" fillId="0" borderId="29" xfId="0" applyFont="1" applyBorder="1" applyAlignment="1">
      <alignment horizontal="center" vertical="center" shrinkToFit="1"/>
    </xf>
    <xf numFmtId="0" fontId="19" fillId="0" borderId="22" xfId="0" applyFont="1" applyBorder="1" applyAlignment="1">
      <alignment horizontal="center" vertical="center" shrinkToFit="1"/>
    </xf>
    <xf numFmtId="176" fontId="0" fillId="11" borderId="173" xfId="0" applyNumberFormat="1" applyFill="1" applyBorder="1">
      <alignment vertical="center"/>
    </xf>
    <xf numFmtId="176" fontId="0" fillId="11" borderId="174" xfId="0" applyNumberFormat="1" applyFill="1" applyBorder="1">
      <alignment vertical="center"/>
    </xf>
    <xf numFmtId="41" fontId="0" fillId="11" borderId="17" xfId="0" applyNumberFormat="1" applyFill="1" applyBorder="1">
      <alignment vertical="center"/>
    </xf>
    <xf numFmtId="41" fontId="0" fillId="11" borderId="51" xfId="0" applyNumberFormat="1" applyFill="1" applyBorder="1">
      <alignment vertical="center"/>
    </xf>
    <xf numFmtId="41" fontId="0" fillId="11" borderId="170" xfId="0" applyNumberFormat="1" applyFill="1" applyBorder="1">
      <alignment vertical="center"/>
    </xf>
    <xf numFmtId="176" fontId="0" fillId="11" borderId="150" xfId="0" applyNumberFormat="1" applyFill="1" applyBorder="1">
      <alignment vertical="center"/>
    </xf>
    <xf numFmtId="176" fontId="0" fillId="11" borderId="51" xfId="0" applyNumberFormat="1" applyFill="1" applyBorder="1">
      <alignment vertical="center"/>
    </xf>
    <xf numFmtId="176" fontId="0" fillId="11" borderId="170" xfId="0" applyNumberFormat="1" applyFill="1" applyBorder="1">
      <alignment vertical="center"/>
    </xf>
    <xf numFmtId="41" fontId="0" fillId="0" borderId="0" xfId="0" applyNumberFormat="1" applyAlignment="1">
      <alignment horizontal="center" vertical="center" shrinkToFit="1"/>
    </xf>
    <xf numFmtId="0" fontId="0" fillId="0" borderId="75" xfId="0" applyBorder="1" applyAlignment="1">
      <alignment horizontal="center" vertical="center"/>
    </xf>
    <xf numFmtId="0" fontId="0" fillId="0" borderId="19" xfId="0" applyBorder="1" applyAlignment="1">
      <alignment horizontal="center" vertical="center"/>
    </xf>
    <xf numFmtId="0" fontId="0" fillId="0" borderId="60"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9" xfId="0" applyBorder="1" applyAlignment="1">
      <alignment horizontal="center" vertical="center"/>
    </xf>
    <xf numFmtId="0" fontId="0" fillId="0" borderId="143"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41"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2" xfId="0" applyBorder="1" applyAlignment="1">
      <alignment horizontal="center" vertical="center"/>
    </xf>
    <xf numFmtId="0" fontId="0" fillId="0" borderId="141" xfId="0" applyBorder="1" applyAlignment="1">
      <alignment horizontal="center" vertical="center" shrinkToFit="1"/>
    </xf>
    <xf numFmtId="0" fontId="0" fillId="0" borderId="41" xfId="0" applyBorder="1" applyAlignment="1">
      <alignment horizontal="center" vertical="center" shrinkToFit="1"/>
    </xf>
    <xf numFmtId="0" fontId="0" fillId="0" borderId="28"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176" fontId="0" fillId="0" borderId="0" xfId="0" applyNumberFormat="1" applyAlignment="1">
      <alignment vertical="center" shrinkToFit="1"/>
    </xf>
    <xf numFmtId="176" fontId="0" fillId="0" borderId="15" xfId="0" applyNumberFormat="1" applyBorder="1" applyAlignment="1">
      <alignment vertical="center" shrinkToFit="1"/>
    </xf>
    <xf numFmtId="176" fontId="0" fillId="0" borderId="53" xfId="0" applyNumberFormat="1" applyBorder="1" applyAlignment="1">
      <alignment vertical="center" shrinkToFit="1"/>
    </xf>
    <xf numFmtId="176" fontId="0" fillId="0" borderId="111" xfId="0" applyNumberFormat="1" applyBorder="1" applyAlignment="1">
      <alignment vertical="center" shrinkToFit="1"/>
    </xf>
    <xf numFmtId="176" fontId="0" fillId="0" borderId="150" xfId="0" applyNumberFormat="1" applyBorder="1">
      <alignment vertical="center"/>
    </xf>
    <xf numFmtId="176" fontId="0" fillId="0" borderId="51" xfId="0" applyNumberFormat="1" applyBorder="1">
      <alignment vertical="center"/>
    </xf>
    <xf numFmtId="176" fontId="0" fillId="0" borderId="170" xfId="0" applyNumberFormat="1" applyBorder="1">
      <alignment vertical="center"/>
    </xf>
    <xf numFmtId="176" fontId="0" fillId="0" borderId="171" xfId="0" applyNumberFormat="1" applyBorder="1" applyAlignment="1">
      <alignment vertical="center" shrinkToFit="1"/>
    </xf>
    <xf numFmtId="176" fontId="0" fillId="0" borderId="172" xfId="0" applyNumberFormat="1" applyBorder="1" applyAlignment="1">
      <alignment vertical="center" shrinkToFit="1"/>
    </xf>
    <xf numFmtId="41" fontId="0" fillId="0" borderId="0" xfId="0" applyNumberFormat="1">
      <alignment vertical="center"/>
    </xf>
    <xf numFmtId="41" fontId="0" fillId="0" borderId="15" xfId="0" applyNumberFormat="1" applyBorder="1">
      <alignment vertical="center"/>
    </xf>
    <xf numFmtId="176" fontId="0" fillId="0" borderId="173" xfId="0" applyNumberFormat="1" applyBorder="1">
      <alignment vertical="center"/>
    </xf>
    <xf numFmtId="176" fontId="0" fillId="0" borderId="174" xfId="0" applyNumberFormat="1" applyBorder="1">
      <alignment vertical="center"/>
    </xf>
    <xf numFmtId="41" fontId="0" fillId="0" borderId="0" xfId="0" applyNumberFormat="1" applyAlignment="1">
      <alignment vertical="center" shrinkToFit="1"/>
    </xf>
    <xf numFmtId="41" fontId="0" fillId="0" borderId="15" xfId="0" applyNumberFormat="1" applyBorder="1" applyAlignment="1">
      <alignment vertical="center" shrinkToFit="1"/>
    </xf>
    <xf numFmtId="41" fontId="0" fillId="11" borderId="0" xfId="0" applyNumberFormat="1" applyFill="1" applyAlignment="1">
      <alignment vertical="center" shrinkToFit="1"/>
    </xf>
    <xf numFmtId="41" fontId="0" fillId="11" borderId="15" xfId="0" applyNumberFormat="1" applyFill="1" applyBorder="1" applyAlignment="1">
      <alignment vertical="center" shrinkToFit="1"/>
    </xf>
    <xf numFmtId="41" fontId="0" fillId="11" borderId="53" xfId="0" applyNumberFormat="1" applyFill="1" applyBorder="1" applyAlignment="1">
      <alignment vertical="center" shrinkToFit="1"/>
    </xf>
    <xf numFmtId="41" fontId="0" fillId="11" borderId="111" xfId="0" applyNumberFormat="1" applyFill="1" applyBorder="1" applyAlignment="1">
      <alignment vertical="center" shrinkToFit="1"/>
    </xf>
    <xf numFmtId="41" fontId="0" fillId="3" borderId="150" xfId="0" applyNumberFormat="1" applyFill="1" applyBorder="1" applyAlignment="1">
      <alignment horizontal="center" vertical="center"/>
    </xf>
    <xf numFmtId="41" fontId="0" fillId="3" borderId="51" xfId="0" applyNumberFormat="1" applyFill="1" applyBorder="1" applyAlignment="1">
      <alignment horizontal="center" vertical="center"/>
    </xf>
    <xf numFmtId="41" fontId="0" fillId="3" borderId="170" xfId="0" applyNumberFormat="1" applyFill="1" applyBorder="1" applyAlignment="1">
      <alignment horizontal="center" vertical="center"/>
    </xf>
    <xf numFmtId="41" fontId="0" fillId="3" borderId="150" xfId="0" applyNumberFormat="1" applyFill="1" applyBorder="1" applyAlignment="1">
      <alignment horizontal="right" vertical="center"/>
    </xf>
    <xf numFmtId="41" fontId="0" fillId="3" borderId="51" xfId="0" applyNumberFormat="1" applyFill="1" applyBorder="1" applyAlignment="1">
      <alignment horizontal="right" vertical="center"/>
    </xf>
    <xf numFmtId="41" fontId="0" fillId="3" borderId="170" xfId="0" applyNumberFormat="1" applyFill="1" applyBorder="1" applyAlignment="1">
      <alignment horizontal="right" vertical="center"/>
    </xf>
    <xf numFmtId="41" fontId="0" fillId="3" borderId="17" xfId="0" applyNumberFormat="1" applyFill="1" applyBorder="1">
      <alignment vertical="center"/>
    </xf>
    <xf numFmtId="41" fontId="0" fillId="3" borderId="51" xfId="0" applyNumberFormat="1" applyFill="1" applyBorder="1">
      <alignment vertical="center"/>
    </xf>
    <xf numFmtId="41" fontId="0" fillId="3" borderId="170" xfId="0" applyNumberFormat="1" applyFill="1" applyBorder="1">
      <alignment vertical="center"/>
    </xf>
    <xf numFmtId="41" fontId="0" fillId="3" borderId="150" xfId="0" applyNumberFormat="1" applyFill="1" applyBorder="1">
      <alignment vertical="center"/>
    </xf>
    <xf numFmtId="176" fontId="0" fillId="11" borderId="171" xfId="0" applyNumberFormat="1" applyFill="1" applyBorder="1" applyAlignment="1">
      <alignment vertical="center" shrinkToFit="1"/>
    </xf>
    <xf numFmtId="176" fontId="0" fillId="11" borderId="172" xfId="0" applyNumberFormat="1" applyFill="1" applyBorder="1" applyAlignment="1">
      <alignment vertical="center" shrinkToFit="1"/>
    </xf>
    <xf numFmtId="41" fontId="0" fillId="11" borderId="0" xfId="0" applyNumberFormat="1" applyFill="1">
      <alignment vertical="center"/>
    </xf>
    <xf numFmtId="41" fontId="0" fillId="11" borderId="15" xfId="0" applyNumberFormat="1" applyFill="1" applyBorder="1">
      <alignment vertical="center"/>
    </xf>
    <xf numFmtId="0" fontId="0" fillId="3" borderId="105" xfId="0" applyFill="1" applyBorder="1" applyAlignment="1">
      <alignment horizontal="center" vertical="center" textRotation="255" shrinkToFit="1"/>
    </xf>
    <xf numFmtId="0" fontId="0" fillId="3" borderId="99" xfId="0" applyFill="1" applyBorder="1" applyAlignment="1">
      <alignment horizontal="center" vertical="center" textRotation="255" shrinkToFit="1"/>
    </xf>
    <xf numFmtId="0" fontId="0" fillId="3" borderId="139" xfId="0" applyFill="1" applyBorder="1" applyAlignment="1">
      <alignment horizontal="center" vertical="center" textRotation="255" shrinkToFit="1"/>
    </xf>
    <xf numFmtId="176" fontId="0" fillId="3" borderId="171" xfId="0" applyNumberFormat="1" applyFill="1" applyBorder="1">
      <alignment vertical="center"/>
    </xf>
    <xf numFmtId="176" fontId="0" fillId="3" borderId="172" xfId="0" applyNumberFormat="1" applyFill="1" applyBorder="1">
      <alignment vertical="center"/>
    </xf>
    <xf numFmtId="0" fontId="2" fillId="3" borderId="180" xfId="0" applyFont="1" applyFill="1" applyBorder="1" applyAlignment="1">
      <alignment horizontal="left" vertical="center"/>
    </xf>
    <xf numFmtId="0" fontId="2" fillId="3" borderId="181" xfId="0" applyFont="1" applyFill="1" applyBorder="1" applyAlignment="1">
      <alignment horizontal="left" vertical="center"/>
    </xf>
    <xf numFmtId="0" fontId="2" fillId="3" borderId="182" xfId="0" applyFont="1" applyFill="1" applyBorder="1" applyAlignment="1">
      <alignment horizontal="left" vertical="center"/>
    </xf>
    <xf numFmtId="176" fontId="0" fillId="3" borderId="0" xfId="0" applyNumberFormat="1" applyFill="1">
      <alignment vertical="center"/>
    </xf>
    <xf numFmtId="176" fontId="0" fillId="3" borderId="15" xfId="0" applyNumberFormat="1" applyFill="1" applyBorder="1">
      <alignment vertical="center"/>
    </xf>
    <xf numFmtId="0" fontId="2" fillId="3" borderId="1" xfId="0" applyFont="1" applyFill="1" applyBorder="1" applyAlignment="1">
      <alignment horizontal="left" vertical="top" wrapText="1"/>
    </xf>
    <xf numFmtId="0" fontId="2" fillId="3" borderId="0" xfId="0" applyFont="1" applyFill="1" applyAlignment="1">
      <alignment horizontal="left" vertical="top" wrapText="1"/>
    </xf>
    <xf numFmtId="0" fontId="2" fillId="3" borderId="5" xfId="0" applyFont="1" applyFill="1" applyBorder="1" applyAlignment="1">
      <alignment horizontal="left" vertical="top" wrapText="1"/>
    </xf>
    <xf numFmtId="0" fontId="2" fillId="3" borderId="1" xfId="0" applyFont="1" applyFill="1" applyBorder="1" applyAlignment="1">
      <alignment horizontal="left" vertical="center"/>
    </xf>
    <xf numFmtId="0" fontId="2" fillId="3" borderId="0" xfId="0" applyFont="1" applyFill="1" applyAlignment="1">
      <alignment horizontal="left" vertical="center"/>
    </xf>
    <xf numFmtId="0" fontId="2" fillId="3" borderId="5" xfId="0" applyFont="1" applyFill="1" applyBorder="1" applyAlignment="1">
      <alignment horizontal="left" vertical="center"/>
    </xf>
    <xf numFmtId="0" fontId="0" fillId="3" borderId="0" xfId="0" applyFill="1" applyAlignment="1">
      <alignment horizontal="center" vertical="center" shrinkToFit="1"/>
    </xf>
    <xf numFmtId="0" fontId="0" fillId="3" borderId="5" xfId="0" applyFill="1" applyBorder="1" applyAlignment="1">
      <alignment horizontal="center" vertical="center" shrinkToFit="1"/>
    </xf>
    <xf numFmtId="41" fontId="0" fillId="3" borderId="0" xfId="0" applyNumberFormat="1" applyFill="1">
      <alignment vertical="center"/>
    </xf>
    <xf numFmtId="41" fontId="0" fillId="3" borderId="15" xfId="0" applyNumberFormat="1" applyFill="1" applyBorder="1">
      <alignment vertical="center"/>
    </xf>
    <xf numFmtId="0" fontId="3" fillId="3" borderId="1" xfId="0" applyFont="1" applyFill="1" applyBorder="1" applyAlignment="1">
      <alignment horizontal="left" vertical="top" wrapText="1"/>
    </xf>
    <xf numFmtId="0" fontId="3" fillId="3" borderId="0" xfId="0" applyFont="1" applyFill="1" applyAlignment="1">
      <alignment horizontal="left" vertical="top" wrapText="1"/>
    </xf>
    <xf numFmtId="0" fontId="3" fillId="3" borderId="5"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41" fontId="0" fillId="3" borderId="0" xfId="0" applyNumberFormat="1" applyFill="1" applyAlignment="1">
      <alignment horizontal="center" vertical="center"/>
    </xf>
    <xf numFmtId="41" fontId="0" fillId="3" borderId="15" xfId="0" applyNumberFormat="1" applyFill="1" applyBorder="1" applyAlignment="1">
      <alignment horizontal="center" vertical="center"/>
    </xf>
    <xf numFmtId="176" fontId="0" fillId="3" borderId="3" xfId="0" applyNumberFormat="1" applyFill="1" applyBorder="1" applyAlignment="1">
      <alignment horizontal="right" vertical="center"/>
    </xf>
    <xf numFmtId="176" fontId="0" fillId="3" borderId="13" xfId="0" applyNumberFormat="1" applyFill="1" applyBorder="1" applyAlignment="1">
      <alignment horizontal="right" vertical="center"/>
    </xf>
    <xf numFmtId="0" fontId="1" fillId="3" borderId="175" xfId="0" applyFont="1" applyFill="1" applyBorder="1" applyAlignment="1">
      <alignment horizontal="left" vertical="center" wrapText="1"/>
    </xf>
    <xf numFmtId="0" fontId="1" fillId="3" borderId="176" xfId="0" applyFont="1" applyFill="1" applyBorder="1" applyAlignment="1">
      <alignment horizontal="left" vertical="center" wrapText="1"/>
    </xf>
    <xf numFmtId="0" fontId="1" fillId="3" borderId="177" xfId="0" applyFont="1" applyFill="1" applyBorder="1" applyAlignment="1">
      <alignment horizontal="left" vertical="center" wrapText="1"/>
    </xf>
    <xf numFmtId="176" fontId="19" fillId="3" borderId="51" xfId="0" applyNumberFormat="1" applyFont="1" applyFill="1" applyBorder="1">
      <alignment vertical="center"/>
    </xf>
    <xf numFmtId="176" fontId="19" fillId="3" borderId="154" xfId="0" applyNumberFormat="1" applyFont="1" applyFill="1" applyBorder="1">
      <alignment vertical="center"/>
    </xf>
    <xf numFmtId="176" fontId="0" fillId="3" borderId="0" xfId="0" applyNumberFormat="1" applyFill="1" applyAlignment="1">
      <alignment vertical="center" shrinkToFit="1"/>
    </xf>
    <xf numFmtId="176" fontId="0" fillId="3" borderId="15" xfId="0" applyNumberFormat="1" applyFill="1" applyBorder="1" applyAlignment="1">
      <alignment vertical="center" shrinkToFit="1"/>
    </xf>
    <xf numFmtId="0" fontId="0" fillId="3" borderId="0" xfId="0" applyFill="1" applyAlignment="1">
      <alignment horizontal="center" vertical="center"/>
    </xf>
    <xf numFmtId="0" fontId="0" fillId="3" borderId="5" xfId="0" applyFill="1" applyBorder="1" applyAlignment="1">
      <alignment horizontal="center" vertical="center"/>
    </xf>
    <xf numFmtId="41" fontId="0" fillId="3" borderId="147" xfId="0" applyNumberFormat="1" applyFill="1" applyBorder="1" applyAlignment="1">
      <alignment vertical="center" shrinkToFit="1"/>
    </xf>
    <xf numFmtId="41" fontId="0" fillId="3" borderId="143" xfId="0" applyNumberFormat="1" applyFill="1" applyBorder="1" applyAlignment="1">
      <alignment vertical="center" shrinkToFit="1"/>
    </xf>
    <xf numFmtId="41" fontId="0" fillId="3" borderId="144" xfId="0" applyNumberFormat="1" applyFill="1" applyBorder="1" applyAlignment="1">
      <alignment vertical="center" shrinkToFit="1"/>
    </xf>
    <xf numFmtId="41" fontId="19" fillId="3" borderId="44" xfId="0" applyNumberFormat="1" applyFont="1" applyFill="1" applyBorder="1" applyAlignment="1">
      <alignment horizontal="right" vertical="center" shrinkToFit="1"/>
    </xf>
    <xf numFmtId="41" fontId="19" fillId="3" borderId="45" xfId="0" applyNumberFormat="1" applyFont="1" applyFill="1" applyBorder="1" applyAlignment="1">
      <alignment horizontal="right" vertical="center" shrinkToFit="1"/>
    </xf>
    <xf numFmtId="41" fontId="19" fillId="3" borderId="153" xfId="0" applyNumberFormat="1" applyFont="1" applyFill="1" applyBorder="1" applyAlignment="1">
      <alignment horizontal="right" vertical="center" shrinkToFit="1"/>
    </xf>
    <xf numFmtId="41" fontId="0" fillId="3" borderId="44" xfId="0" applyNumberFormat="1" applyFill="1" applyBorder="1" applyAlignment="1">
      <alignment vertical="center" shrinkToFit="1"/>
    </xf>
    <xf numFmtId="41" fontId="0" fillId="3" borderId="45" xfId="0" applyNumberFormat="1" applyFill="1" applyBorder="1" applyAlignment="1">
      <alignment vertical="center" shrinkToFit="1"/>
    </xf>
    <xf numFmtId="41" fontId="0" fillId="3" borderId="46" xfId="0" applyNumberFormat="1" applyFill="1" applyBorder="1" applyAlignment="1">
      <alignment vertical="center" shrinkToFit="1"/>
    </xf>
    <xf numFmtId="41" fontId="0" fillId="3" borderId="152" xfId="0" applyNumberFormat="1" applyFill="1" applyBorder="1" applyAlignment="1">
      <alignment horizontal="center" vertical="center" shrinkToFit="1"/>
    </xf>
    <xf numFmtId="41" fontId="0" fillId="3" borderId="45" xfId="0" applyNumberFormat="1" applyFill="1" applyBorder="1" applyAlignment="1">
      <alignment horizontal="center" vertical="center" shrinkToFit="1"/>
    </xf>
    <xf numFmtId="41" fontId="0" fillId="3" borderId="46" xfId="0" applyNumberFormat="1" applyFill="1" applyBorder="1" applyAlignment="1">
      <alignment horizontal="center" vertical="center" shrinkToFit="1"/>
    </xf>
    <xf numFmtId="41" fontId="0" fillId="3" borderId="152" xfId="0" applyNumberFormat="1" applyFill="1" applyBorder="1" applyAlignment="1">
      <alignment vertical="center" shrinkToFit="1"/>
    </xf>
    <xf numFmtId="0" fontId="1" fillId="3" borderId="183" xfId="0" applyFont="1" applyFill="1" applyBorder="1" applyAlignment="1">
      <alignment horizontal="left" vertical="center" wrapText="1"/>
    </xf>
    <xf numFmtId="0" fontId="1" fillId="3" borderId="184" xfId="0" applyFont="1" applyFill="1" applyBorder="1" applyAlignment="1">
      <alignment horizontal="left" vertical="center" wrapText="1"/>
    </xf>
    <xf numFmtId="0" fontId="1" fillId="3" borderId="185" xfId="0" applyFont="1" applyFill="1" applyBorder="1" applyAlignment="1">
      <alignment horizontal="left" vertical="center" wrapText="1"/>
    </xf>
    <xf numFmtId="176" fontId="19" fillId="3" borderId="173" xfId="0" applyNumberFormat="1" applyFont="1" applyFill="1" applyBorder="1">
      <alignment vertical="center"/>
    </xf>
    <xf numFmtId="176" fontId="19" fillId="3" borderId="174" xfId="0" applyNumberFormat="1" applyFont="1" applyFill="1" applyBorder="1">
      <alignment vertical="center"/>
    </xf>
    <xf numFmtId="41" fontId="0" fillId="3" borderId="56" xfId="0" applyNumberFormat="1" applyFill="1" applyBorder="1">
      <alignment vertical="center"/>
    </xf>
    <xf numFmtId="41" fontId="0" fillId="3" borderId="173" xfId="0" applyNumberFormat="1" applyFill="1" applyBorder="1">
      <alignment vertical="center"/>
    </xf>
    <xf numFmtId="41" fontId="0" fillId="3" borderId="186" xfId="0" applyNumberFormat="1" applyFill="1" applyBorder="1">
      <alignment vertical="center"/>
    </xf>
    <xf numFmtId="41" fontId="0" fillId="3" borderId="187" xfId="0" applyNumberFormat="1" applyFill="1" applyBorder="1" applyAlignment="1">
      <alignment horizontal="right" vertical="center"/>
    </xf>
    <xf numFmtId="41" fontId="0" fillId="3" borderId="173" xfId="0" applyNumberFormat="1" applyFill="1" applyBorder="1" applyAlignment="1">
      <alignment horizontal="right" vertical="center"/>
    </xf>
    <xf numFmtId="41" fontId="0" fillId="3" borderId="186" xfId="0" applyNumberFormat="1" applyFill="1" applyBorder="1" applyAlignment="1">
      <alignment horizontal="right" vertical="center"/>
    </xf>
    <xf numFmtId="41" fontId="0" fillId="3" borderId="187" xfId="0" applyNumberFormat="1" applyFill="1" applyBorder="1">
      <alignment vertical="center"/>
    </xf>
    <xf numFmtId="41" fontId="0" fillId="3" borderId="187" xfId="0" applyNumberFormat="1" applyFill="1" applyBorder="1" applyAlignment="1">
      <alignment horizontal="center" vertical="center"/>
    </xf>
    <xf numFmtId="41" fontId="0" fillId="3" borderId="173" xfId="0" applyNumberFormat="1" applyFill="1" applyBorder="1" applyAlignment="1">
      <alignment horizontal="center" vertical="center"/>
    </xf>
    <xf numFmtId="41" fontId="0" fillId="3" borderId="186" xfId="0" applyNumberFormat="1" applyFill="1" applyBorder="1" applyAlignment="1">
      <alignment horizontal="center" vertical="center"/>
    </xf>
    <xf numFmtId="41" fontId="19" fillId="3" borderId="169" xfId="0" applyNumberFormat="1" applyFont="1" applyFill="1" applyBorder="1" applyAlignment="1">
      <alignment horizontal="right" vertical="center" shrinkToFit="1"/>
    </xf>
    <xf numFmtId="41" fontId="19" fillId="3" borderId="143" xfId="0" applyNumberFormat="1" applyFont="1" applyFill="1" applyBorder="1" applyAlignment="1">
      <alignment horizontal="right" vertical="center" shrinkToFit="1"/>
    </xf>
    <xf numFmtId="41" fontId="19" fillId="3" borderId="151" xfId="0" applyNumberFormat="1" applyFont="1" applyFill="1" applyBorder="1" applyAlignment="1">
      <alignment horizontal="right" vertical="center" shrinkToFit="1"/>
    </xf>
    <xf numFmtId="41" fontId="0" fillId="3" borderId="169" xfId="0" applyNumberFormat="1" applyFill="1" applyBorder="1" applyAlignment="1">
      <alignment vertical="center" shrinkToFit="1"/>
    </xf>
    <xf numFmtId="41" fontId="0" fillId="3" borderId="147" xfId="0" applyNumberFormat="1" applyFill="1" applyBorder="1" applyAlignment="1">
      <alignment horizontal="center" vertical="center" shrinkToFit="1"/>
    </xf>
    <xf numFmtId="41" fontId="0" fillId="3" borderId="143" xfId="0" applyNumberFormat="1" applyFill="1" applyBorder="1" applyAlignment="1">
      <alignment horizontal="center" vertical="center" shrinkToFit="1"/>
    </xf>
    <xf numFmtId="41" fontId="0" fillId="3" borderId="144" xfId="0" applyNumberFormat="1" applyFill="1" applyBorder="1" applyAlignment="1">
      <alignment horizontal="center" vertical="center" shrinkToFit="1"/>
    </xf>
    <xf numFmtId="178" fontId="0" fillId="0" borderId="150" xfId="0" applyNumberFormat="1" applyBorder="1" applyAlignment="1">
      <alignment horizontal="right" vertical="center"/>
    </xf>
    <xf numFmtId="178" fontId="0" fillId="0" borderId="51" xfId="0" applyNumberFormat="1" applyBorder="1" applyAlignment="1">
      <alignment horizontal="right" vertical="center"/>
    </xf>
    <xf numFmtId="178" fontId="0" fillId="0" borderId="170" xfId="0" applyNumberFormat="1" applyBorder="1" applyAlignment="1">
      <alignment horizontal="right" vertical="center"/>
    </xf>
    <xf numFmtId="178" fontId="0" fillId="7" borderId="150" xfId="0" applyNumberFormat="1" applyFill="1" applyBorder="1" applyAlignment="1">
      <alignment horizontal="right" vertical="center"/>
    </xf>
    <xf numFmtId="178" fontId="0" fillId="7" borderId="51" xfId="0" applyNumberFormat="1" applyFill="1" applyBorder="1" applyAlignment="1">
      <alignment horizontal="right" vertical="center"/>
    </xf>
    <xf numFmtId="178" fontId="0" fillId="7" borderId="170" xfId="0" applyNumberFormat="1" applyFill="1" applyBorder="1" applyAlignment="1">
      <alignment horizontal="right" vertical="center"/>
    </xf>
    <xf numFmtId="178" fontId="0" fillId="7" borderId="150" xfId="0" applyNumberFormat="1" applyFill="1" applyBorder="1">
      <alignment vertical="center"/>
    </xf>
    <xf numFmtId="178" fontId="0" fillId="7" borderId="51" xfId="0" applyNumberFormat="1" applyFill="1" applyBorder="1">
      <alignment vertical="center"/>
    </xf>
    <xf numFmtId="178" fontId="0" fillId="7" borderId="170" xfId="0" applyNumberFormat="1" applyFill="1" applyBorder="1">
      <alignment vertical="center"/>
    </xf>
    <xf numFmtId="41" fontId="0" fillId="7" borderId="0" xfId="0" applyNumberFormat="1" applyFill="1" applyAlignment="1">
      <alignment horizontal="center" vertical="center"/>
    </xf>
    <xf numFmtId="41" fontId="0" fillId="7" borderId="15" xfId="0" applyNumberFormat="1" applyFill="1" applyBorder="1" applyAlignment="1">
      <alignment horizontal="center" vertical="center"/>
    </xf>
    <xf numFmtId="176" fontId="0" fillId="7" borderId="3" xfId="0" applyNumberFormat="1" applyFill="1" applyBorder="1" applyAlignment="1">
      <alignment horizontal="right" vertical="center"/>
    </xf>
    <xf numFmtId="176" fontId="0" fillId="7" borderId="13" xfId="0" applyNumberFormat="1" applyFill="1" applyBorder="1" applyAlignment="1">
      <alignment horizontal="right" vertical="center"/>
    </xf>
    <xf numFmtId="0" fontId="0" fillId="0" borderId="178" xfId="0" applyBorder="1" applyAlignment="1">
      <alignment horizontal="center" vertical="center"/>
    </xf>
    <xf numFmtId="0" fontId="0" fillId="0" borderId="13" xfId="0" applyBorder="1" applyAlignment="1">
      <alignment horizontal="center" vertical="center"/>
    </xf>
    <xf numFmtId="178" fontId="0" fillId="0" borderId="150" xfId="0" applyNumberFormat="1" applyBorder="1">
      <alignment vertical="center"/>
    </xf>
    <xf numFmtId="178" fontId="0" fillId="0" borderId="51" xfId="0" applyNumberFormat="1" applyBorder="1">
      <alignment vertical="center"/>
    </xf>
    <xf numFmtId="178" fontId="0" fillId="0" borderId="170" xfId="0" applyNumberFormat="1" applyBorder="1">
      <alignment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distributed" vertical="center" shrinkToFit="1"/>
    </xf>
    <xf numFmtId="178" fontId="19" fillId="0" borderId="51" xfId="0" applyNumberFormat="1" applyFont="1" applyBorder="1">
      <alignment vertical="center"/>
    </xf>
    <xf numFmtId="178" fontId="19" fillId="0" borderId="154" xfId="0" applyNumberFormat="1" applyFont="1" applyBorder="1">
      <alignment vertical="center"/>
    </xf>
    <xf numFmtId="178" fontId="0" fillId="0" borderId="17" xfId="0" applyNumberFormat="1" applyFill="1" applyBorder="1">
      <alignment vertical="center"/>
    </xf>
    <xf numFmtId="178" fontId="0" fillId="0" borderId="51" xfId="0" applyNumberFormat="1" applyFill="1" applyBorder="1">
      <alignment vertical="center"/>
    </xf>
    <xf numFmtId="178" fontId="0" fillId="0" borderId="170" xfId="0" applyNumberFormat="1" applyFill="1" applyBorder="1">
      <alignment vertical="center"/>
    </xf>
    <xf numFmtId="176" fontId="0" fillId="0" borderId="0" xfId="0" applyNumberFormat="1">
      <alignment vertical="center"/>
    </xf>
    <xf numFmtId="176" fontId="0" fillId="0" borderId="15" xfId="0" applyNumberFormat="1" applyBorder="1">
      <alignment vertical="center"/>
    </xf>
    <xf numFmtId="41" fontId="0" fillId="0" borderId="0" xfId="0" applyNumberFormat="1" applyAlignment="1">
      <alignment horizontal="center" vertical="center"/>
    </xf>
    <xf numFmtId="41" fontId="0" fillId="0" borderId="15" xfId="0" applyNumberFormat="1" applyBorder="1" applyAlignment="1">
      <alignment horizontal="center" vertical="center"/>
    </xf>
    <xf numFmtId="176" fontId="0" fillId="7" borderId="0" xfId="0" applyNumberFormat="1" applyFill="1">
      <alignment vertical="center"/>
    </xf>
    <xf numFmtId="176" fontId="0" fillId="7" borderId="15" xfId="0" applyNumberFormat="1" applyFill="1" applyBorder="1">
      <alignment vertical="center"/>
    </xf>
    <xf numFmtId="176" fontId="0" fillId="7" borderId="0" xfId="0" applyNumberFormat="1" applyFill="1" applyAlignment="1">
      <alignment vertical="center" shrinkToFit="1"/>
    </xf>
    <xf numFmtId="176" fontId="0" fillId="7" borderId="15" xfId="0" applyNumberFormat="1" applyFill="1" applyBorder="1" applyAlignment="1">
      <alignment vertical="center" shrinkToFit="1"/>
    </xf>
    <xf numFmtId="41" fontId="0" fillId="7" borderId="0" xfId="0" applyNumberFormat="1" applyFill="1">
      <alignment vertical="center"/>
    </xf>
    <xf numFmtId="41" fontId="0" fillId="7" borderId="15" xfId="0" applyNumberFormat="1" applyFill="1" applyBorder="1">
      <alignment vertical="center"/>
    </xf>
    <xf numFmtId="178" fontId="19" fillId="7" borderId="51" xfId="0" applyNumberFormat="1" applyFont="1" applyFill="1" applyBorder="1">
      <alignment vertical="center"/>
    </xf>
    <xf numFmtId="178" fontId="19" fillId="7" borderId="154" xfId="0" applyNumberFormat="1" applyFont="1" applyFill="1" applyBorder="1">
      <alignment vertical="center"/>
    </xf>
    <xf numFmtId="0" fontId="0" fillId="0" borderId="0" xfId="0" applyAlignment="1">
      <alignment horizontal="center" vertical="center" shrinkToFit="1"/>
    </xf>
    <xf numFmtId="0" fontId="0" fillId="0" borderId="5" xfId="0" applyBorder="1" applyAlignment="1">
      <alignment horizontal="center" vertical="center" shrinkToFit="1"/>
    </xf>
    <xf numFmtId="178" fontId="0" fillId="7" borderId="17" xfId="0" applyNumberFormat="1" applyFill="1" applyBorder="1">
      <alignment vertical="center"/>
    </xf>
    <xf numFmtId="0" fontId="2" fillId="7" borderId="1" xfId="0" applyFont="1" applyFill="1" applyBorder="1" applyAlignment="1">
      <alignment horizontal="left" vertical="center"/>
    </xf>
    <xf numFmtId="0" fontId="2" fillId="7" borderId="0" xfId="0" applyFont="1" applyFill="1" applyAlignment="1">
      <alignment horizontal="left" vertical="center"/>
    </xf>
    <xf numFmtId="0" fontId="2" fillId="7" borderId="5" xfId="0" applyFont="1" applyFill="1" applyBorder="1" applyAlignment="1">
      <alignment horizontal="left" vertical="center"/>
    </xf>
    <xf numFmtId="0" fontId="3" fillId="7" borderId="1" xfId="0" applyFont="1" applyFill="1" applyBorder="1" applyAlignment="1">
      <alignment horizontal="left" vertical="top" wrapText="1"/>
    </xf>
    <xf numFmtId="0" fontId="3" fillId="7" borderId="0" xfId="0" applyFont="1" applyFill="1" applyAlignment="1">
      <alignment horizontal="left" vertical="top" wrapText="1"/>
    </xf>
    <xf numFmtId="0" fontId="3" fillId="7" borderId="5"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7" borderId="3" xfId="0" applyFont="1" applyFill="1" applyBorder="1" applyAlignment="1">
      <alignment horizontal="left" vertical="top" wrapText="1"/>
    </xf>
    <xf numFmtId="0" fontId="3" fillId="7" borderId="4" xfId="0" applyFont="1" applyFill="1" applyBorder="1" applyAlignment="1">
      <alignment horizontal="left" vertical="top" wrapText="1"/>
    </xf>
    <xf numFmtId="0" fontId="7" fillId="3" borderId="175" xfId="0" applyFont="1" applyFill="1" applyBorder="1" applyAlignment="1">
      <alignment horizontal="left" vertical="center" wrapText="1"/>
    </xf>
    <xf numFmtId="0" fontId="7" fillId="3" borderId="176" xfId="0" applyFont="1" applyFill="1" applyBorder="1" applyAlignment="1">
      <alignment horizontal="left" vertical="center" wrapText="1"/>
    </xf>
    <xf numFmtId="0" fontId="7" fillId="3" borderId="177" xfId="0" applyFont="1" applyFill="1" applyBorder="1" applyAlignment="1">
      <alignment horizontal="left" vertical="center" wrapText="1"/>
    </xf>
    <xf numFmtId="0" fontId="3" fillId="3" borderId="55" xfId="0" applyFont="1" applyFill="1" applyBorder="1" applyAlignment="1">
      <alignment horizontal="left" vertical="top" wrapText="1"/>
    </xf>
    <xf numFmtId="0" fontId="3" fillId="3" borderId="53" xfId="0" applyFont="1" applyFill="1" applyBorder="1" applyAlignment="1">
      <alignment horizontal="left" vertical="top" wrapText="1"/>
    </xf>
    <xf numFmtId="0" fontId="3" fillId="3" borderId="54" xfId="0" applyFont="1" applyFill="1" applyBorder="1" applyAlignment="1">
      <alignment horizontal="left" vertical="top" wrapText="1"/>
    </xf>
    <xf numFmtId="0" fontId="0" fillId="0" borderId="5" xfId="0" applyBorder="1" applyAlignment="1">
      <alignment horizontal="center" vertical="center"/>
    </xf>
    <xf numFmtId="0" fontId="0" fillId="7" borderId="0" xfId="0" applyFill="1" applyAlignment="1">
      <alignment horizontal="center" vertical="center" shrinkToFit="1"/>
    </xf>
    <xf numFmtId="0" fontId="0" fillId="7" borderId="5" xfId="0" applyFill="1" applyBorder="1" applyAlignment="1">
      <alignment horizontal="center" vertical="center" shrinkToFit="1"/>
    </xf>
    <xf numFmtId="0" fontId="0" fillId="7" borderId="0" xfId="0" applyFill="1" applyAlignment="1">
      <alignment horizontal="center" vertical="center"/>
    </xf>
    <xf numFmtId="0" fontId="0" fillId="7" borderId="5" xfId="0" applyFill="1" applyBorder="1" applyAlignment="1">
      <alignment horizontal="center" vertical="center"/>
    </xf>
    <xf numFmtId="41" fontId="0" fillId="0" borderId="17" xfId="0" applyNumberFormat="1" applyFill="1" applyBorder="1">
      <alignment vertical="center"/>
    </xf>
    <xf numFmtId="41" fontId="0" fillId="0" borderId="51" xfId="0" applyNumberFormat="1" applyFill="1" applyBorder="1">
      <alignment vertical="center"/>
    </xf>
    <xf numFmtId="41" fontId="0" fillId="0" borderId="170" xfId="0" applyNumberFormat="1" applyFill="1" applyBorder="1">
      <alignment vertical="center"/>
    </xf>
    <xf numFmtId="0" fontId="0" fillId="0" borderId="99" xfId="0" applyBorder="1" applyAlignment="1">
      <alignment horizontal="center" vertical="center" textRotation="255" shrinkToFit="1"/>
    </xf>
    <xf numFmtId="0" fontId="0" fillId="0" borderId="139" xfId="0" applyBorder="1" applyAlignment="1">
      <alignment horizontal="center" vertical="center" textRotation="255" shrinkToFit="1"/>
    </xf>
    <xf numFmtId="0" fontId="0" fillId="7" borderId="99" xfId="0" applyFill="1" applyBorder="1" applyAlignment="1">
      <alignment horizontal="center" vertical="center" textRotation="255" shrinkToFit="1"/>
    </xf>
    <xf numFmtId="0" fontId="0" fillId="7" borderId="139" xfId="0" applyFill="1" applyBorder="1" applyAlignment="1">
      <alignment horizontal="center" vertical="center" textRotation="255" shrinkToFit="1"/>
    </xf>
    <xf numFmtId="176" fontId="0" fillId="0" borderId="3" xfId="0" applyNumberFormat="1" applyBorder="1" applyAlignment="1">
      <alignment horizontal="right" vertical="center"/>
    </xf>
    <xf numFmtId="176" fontId="0" fillId="0" borderId="13" xfId="0" applyNumberFormat="1" applyBorder="1" applyAlignment="1">
      <alignment horizontal="right" vertical="center"/>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56" fontId="7" fillId="7" borderId="175" xfId="0" applyNumberFormat="1" applyFont="1" applyFill="1" applyBorder="1" applyAlignment="1">
      <alignment horizontal="left" vertical="center" wrapText="1"/>
    </xf>
    <xf numFmtId="0" fontId="7" fillId="7" borderId="176" xfId="0" applyFont="1" applyFill="1" applyBorder="1" applyAlignment="1">
      <alignment horizontal="left" vertical="center" wrapText="1"/>
    </xf>
    <xf numFmtId="0" fontId="7" fillId="7" borderId="177" xfId="0" applyFont="1" applyFill="1" applyBorder="1" applyAlignment="1">
      <alignment horizontal="left" vertical="center" wrapText="1"/>
    </xf>
    <xf numFmtId="0" fontId="2" fillId="7" borderId="1" xfId="0" applyFont="1" applyFill="1" applyBorder="1" applyAlignment="1">
      <alignment horizontal="left" vertical="top" wrapText="1"/>
    </xf>
    <xf numFmtId="0" fontId="2" fillId="7" borderId="0" xfId="0" applyFont="1" applyFill="1" applyAlignment="1">
      <alignment horizontal="left" vertical="top" wrapText="1"/>
    </xf>
    <xf numFmtId="0" fontId="2" fillId="7" borderId="5" xfId="0" applyFont="1" applyFill="1" applyBorder="1" applyAlignment="1">
      <alignment horizontal="left" vertical="top" wrapText="1"/>
    </xf>
    <xf numFmtId="0" fontId="19" fillId="0" borderId="12" xfId="0" applyFont="1" applyBorder="1" applyAlignment="1">
      <alignment horizontal="center" vertical="center" shrinkToFit="1"/>
    </xf>
    <xf numFmtId="0" fontId="19" fillId="0" borderId="9" xfId="0" applyFont="1" applyBorder="1" applyAlignment="1">
      <alignment horizontal="center" vertical="center" shrinkToFit="1"/>
    </xf>
    <xf numFmtId="0" fontId="0" fillId="0" borderId="0" xfId="0" applyAlignment="1">
      <alignment horizontal="distributed" vertical="center" wrapText="1" indent="1"/>
    </xf>
    <xf numFmtId="0" fontId="0" fillId="0" borderId="103" xfId="0" applyBorder="1" applyAlignment="1">
      <alignment horizontal="center" vertical="center" wrapText="1" shrinkToFit="1"/>
    </xf>
    <xf numFmtId="0" fontId="0" fillId="0" borderId="99" xfId="0" applyBorder="1" applyAlignment="1">
      <alignment horizontal="center" vertical="center" shrinkToFit="1"/>
    </xf>
    <xf numFmtId="0" fontId="0" fillId="0" borderId="139" xfId="0" applyBorder="1" applyAlignment="1">
      <alignment horizontal="center" vertical="center" shrinkToFit="1"/>
    </xf>
    <xf numFmtId="0" fontId="0" fillId="0" borderId="138" xfId="0" applyBorder="1" applyAlignment="1">
      <alignment horizontal="center" vertical="center"/>
    </xf>
    <xf numFmtId="0" fontId="0" fillId="0" borderId="178" xfId="0" applyBorder="1" applyAlignment="1">
      <alignment horizontal="center" vertical="center" shrinkToFit="1"/>
    </xf>
    <xf numFmtId="0" fontId="0" fillId="0" borderId="19" xfId="0" applyBorder="1" applyAlignment="1">
      <alignment horizontal="center" vertical="center" shrinkToFit="1"/>
    </xf>
    <xf numFmtId="0" fontId="0" fillId="0" borderId="179" xfId="0" applyBorder="1" applyAlignment="1">
      <alignment horizontal="center" vertical="center" shrinkToFit="1"/>
    </xf>
    <xf numFmtId="0" fontId="0" fillId="0" borderId="1" xfId="0" applyBorder="1" applyAlignment="1">
      <alignment horizontal="center" vertical="center" shrinkToFit="1"/>
    </xf>
    <xf numFmtId="56" fontId="7" fillId="0" borderId="175" xfId="0" applyNumberFormat="1" applyFont="1" applyBorder="1" applyAlignment="1">
      <alignment horizontal="left" vertical="center" wrapText="1"/>
    </xf>
    <xf numFmtId="0" fontId="7" fillId="0" borderId="176" xfId="0" applyFont="1" applyBorder="1" applyAlignment="1">
      <alignment horizontal="left" vertical="center" wrapText="1"/>
    </xf>
    <xf numFmtId="0" fontId="7" fillId="0" borderId="177" xfId="0" applyFont="1" applyBorder="1" applyAlignment="1">
      <alignment horizontal="left" vertical="center" wrapText="1"/>
    </xf>
    <xf numFmtId="41" fontId="0" fillId="0" borderId="169" xfId="0" applyNumberFormat="1" applyFill="1" applyBorder="1" applyAlignment="1">
      <alignment vertical="center" shrinkToFit="1"/>
    </xf>
    <xf numFmtId="41" fontId="0" fillId="0" borderId="143" xfId="0" applyNumberFormat="1" applyFill="1" applyBorder="1" applyAlignment="1">
      <alignment vertical="center" shrinkToFit="1"/>
    </xf>
    <xf numFmtId="41" fontId="0" fillId="0" borderId="144" xfId="0" applyNumberFormat="1" applyFill="1" applyBorder="1" applyAlignment="1">
      <alignment vertical="center" shrinkToFit="1"/>
    </xf>
    <xf numFmtId="41" fontId="0" fillId="0" borderId="17" xfId="0" applyNumberFormat="1" applyBorder="1">
      <alignment vertical="center"/>
    </xf>
    <xf numFmtId="41" fontId="0" fillId="0" borderId="51" xfId="0" applyNumberFormat="1" applyBorder="1">
      <alignment vertical="center"/>
    </xf>
    <xf numFmtId="41" fontId="0" fillId="0" borderId="170" xfId="0" applyNumberFormat="1" applyBorder="1">
      <alignment vertical="center"/>
    </xf>
    <xf numFmtId="0" fontId="0" fillId="3" borderId="0" xfId="0" applyFill="1" applyAlignment="1">
      <alignment vertical="center" shrinkToFit="1"/>
    </xf>
    <xf numFmtId="180" fontId="14" fillId="0" borderId="0" xfId="0" applyNumberFormat="1" applyFont="1" applyAlignment="1">
      <alignment horizontal="center" vertical="center"/>
    </xf>
    <xf numFmtId="176" fontId="0" fillId="3" borderId="53" xfId="0" applyNumberFormat="1" applyFill="1" applyBorder="1" applyAlignment="1">
      <alignment horizontal="right" vertical="center"/>
    </xf>
    <xf numFmtId="0" fontId="0" fillId="0" borderId="143" xfId="0" applyBorder="1" applyAlignment="1">
      <alignment horizontal="center" vertical="center" shrinkToFit="1"/>
    </xf>
    <xf numFmtId="0" fontId="0" fillId="0" borderId="28"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188" xfId="0" applyBorder="1" applyAlignment="1">
      <alignment horizontal="center" vertical="center" shrinkToFit="1"/>
    </xf>
    <xf numFmtId="0" fontId="19" fillId="7" borderId="93" xfId="0" applyFont="1" applyFill="1" applyBorder="1" applyAlignment="1">
      <alignment horizontal="center" vertical="center" wrapText="1"/>
    </xf>
    <xf numFmtId="0" fontId="19" fillId="7" borderId="95" xfId="0" applyFont="1" applyFill="1" applyBorder="1" applyAlignment="1">
      <alignment horizontal="center" vertical="center"/>
    </xf>
    <xf numFmtId="0" fontId="0" fillId="0" borderId="147" xfId="0" applyBorder="1" applyAlignment="1">
      <alignment horizontal="center" vertical="center" shrinkToFit="1"/>
    </xf>
    <xf numFmtId="0" fontId="0" fillId="0" borderId="151" xfId="0" applyBorder="1" applyAlignment="1">
      <alignment horizontal="center" vertical="center" shrinkToFit="1"/>
    </xf>
    <xf numFmtId="0" fontId="8" fillId="0" borderId="0" xfId="0" applyFont="1" applyAlignment="1">
      <alignment horizontal="center" vertical="center"/>
    </xf>
    <xf numFmtId="0" fontId="27" fillId="0" borderId="0" xfId="0" applyFont="1" applyAlignment="1">
      <alignment horizontal="center" vertical="center"/>
    </xf>
    <xf numFmtId="0" fontId="0" fillId="0" borderId="151" xfId="0" applyBorder="1" applyAlignment="1">
      <alignment horizontal="center" vertical="center"/>
    </xf>
    <xf numFmtId="0" fontId="14" fillId="0" borderId="36" xfId="0" applyFont="1" applyBorder="1" applyAlignment="1">
      <alignment horizontal="center" vertical="center" shrinkToFit="1"/>
    </xf>
    <xf numFmtId="0" fontId="14" fillId="0" borderId="37" xfId="0" applyFont="1" applyBorder="1" applyAlignment="1">
      <alignment horizontal="center" vertical="center" shrinkToFit="1"/>
    </xf>
    <xf numFmtId="0" fontId="0" fillId="0" borderId="179" xfId="0" applyBorder="1" applyAlignment="1">
      <alignment horizontal="center" vertical="center" wrapText="1" shrinkToFit="1"/>
    </xf>
    <xf numFmtId="0" fontId="19" fillId="7" borderId="93" xfId="0" applyFont="1" applyFill="1" applyBorder="1" applyAlignment="1">
      <alignment horizontal="center" vertical="center"/>
    </xf>
    <xf numFmtId="0" fontId="19" fillId="7" borderId="94" xfId="0" applyFont="1" applyFill="1" applyBorder="1" applyAlignment="1">
      <alignment horizontal="center" vertical="center"/>
    </xf>
    <xf numFmtId="0" fontId="0" fillId="0" borderId="103" xfId="0" applyBorder="1" applyAlignment="1">
      <alignment horizontal="center" vertical="center"/>
    </xf>
    <xf numFmtId="0" fontId="0" fillId="0" borderId="99" xfId="0" applyBorder="1" applyAlignment="1">
      <alignment horizontal="center" vertical="center"/>
    </xf>
    <xf numFmtId="0" fontId="0" fillId="0" borderId="108" xfId="0" applyBorder="1" applyAlignment="1">
      <alignment horizontal="center" vertical="center"/>
    </xf>
    <xf numFmtId="41" fontId="0" fillId="0" borderId="20" xfId="0" applyNumberFormat="1" applyBorder="1" applyAlignment="1">
      <alignment horizontal="center" vertical="center" shrinkToFit="1"/>
    </xf>
    <xf numFmtId="41" fontId="0" fillId="0" borderId="23" xfId="0" applyNumberFormat="1" applyBorder="1" applyAlignment="1">
      <alignment horizontal="center" vertical="center" shrinkToFit="1"/>
    </xf>
    <xf numFmtId="41" fontId="0" fillId="0" borderId="58" xfId="0" applyNumberFormat="1" applyBorder="1" applyAlignment="1">
      <alignment horizontal="center" vertical="center" shrinkToFit="1"/>
    </xf>
    <xf numFmtId="0" fontId="0" fillId="0" borderId="104" xfId="0" applyBorder="1" applyAlignment="1">
      <alignment horizontal="left" vertical="top" wrapText="1"/>
    </xf>
    <xf numFmtId="0" fontId="0" fillId="0" borderId="161" xfId="0" applyBorder="1" applyAlignment="1">
      <alignment horizontal="left" vertical="top" wrapText="1"/>
    </xf>
    <xf numFmtId="0" fontId="0" fillId="0" borderId="97" xfId="0" applyBorder="1" applyAlignment="1">
      <alignment horizontal="left"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15" fillId="0" borderId="0" xfId="0" applyFont="1" applyAlignment="1">
      <alignment horizontal="center" vertical="center"/>
    </xf>
    <xf numFmtId="0" fontId="9" fillId="0" borderId="59" xfId="0" applyFont="1" applyBorder="1" applyAlignment="1">
      <alignment horizontal="center" vertical="center"/>
    </xf>
    <xf numFmtId="0" fontId="9" fillId="0" borderId="36" xfId="0" applyFont="1" applyBorder="1" applyAlignment="1">
      <alignment horizontal="center" vertical="center"/>
    </xf>
    <xf numFmtId="41" fontId="42" fillId="0" borderId="36" xfId="0" applyNumberFormat="1" applyFont="1" applyBorder="1" applyAlignment="1" applyProtection="1">
      <alignment horizontal="center" vertical="center"/>
      <protection locked="0"/>
    </xf>
    <xf numFmtId="0" fontId="9" fillId="0" borderId="3" xfId="0" applyFont="1" applyBorder="1" applyAlignment="1">
      <alignment horizontal="center" vertical="center"/>
    </xf>
    <xf numFmtId="0" fontId="41" fillId="0" borderId="0" xfId="0" applyFont="1" applyAlignment="1">
      <alignment horizontal="center" vertical="center"/>
    </xf>
    <xf numFmtId="0" fontId="33" fillId="0" borderId="3" xfId="0" applyFont="1" applyBorder="1" applyAlignment="1">
      <alignment horizontal="distributed" vertical="center" shrinkToFit="1"/>
    </xf>
    <xf numFmtId="0" fontId="9" fillId="0" borderId="0" xfId="0" applyFont="1" applyAlignment="1" applyProtection="1">
      <alignment horizontal="center" vertical="center"/>
      <protection locked="0"/>
    </xf>
    <xf numFmtId="0" fontId="33" fillId="0" borderId="0" xfId="0" applyFont="1" applyAlignment="1">
      <alignment horizontal="center" vertical="center" shrinkToFit="1"/>
    </xf>
    <xf numFmtId="0" fontId="33" fillId="0" borderId="3" xfId="0" applyFont="1" applyBorder="1" applyAlignment="1">
      <alignment horizontal="center" vertical="center" shrinkToFit="1"/>
    </xf>
    <xf numFmtId="0" fontId="33" fillId="0" borderId="3" xfId="0" applyFont="1" applyBorder="1" applyAlignment="1" applyProtection="1">
      <alignment horizontal="center" vertical="center" shrinkToFit="1"/>
      <protection locked="0"/>
    </xf>
    <xf numFmtId="0" fontId="33" fillId="0" borderId="3" xfId="0" applyFont="1" applyBorder="1" applyAlignment="1">
      <alignment horizontal="center" vertical="center"/>
    </xf>
    <xf numFmtId="0" fontId="9" fillId="0" borderId="0" xfId="0" applyFont="1" applyAlignment="1">
      <alignment horizontal="center" vertical="center"/>
    </xf>
    <xf numFmtId="0" fontId="33" fillId="0" borderId="0" xfId="0" applyFont="1" applyAlignment="1">
      <alignment horizontal="center" vertical="center"/>
    </xf>
    <xf numFmtId="0" fontId="42" fillId="0" borderId="0" xfId="0" applyFont="1" applyAlignment="1">
      <alignment horizontal="center" vertical="center"/>
    </xf>
    <xf numFmtId="0" fontId="33" fillId="0" borderId="0" xfId="0" applyFont="1" applyAlignment="1">
      <alignment horizontal="distributed" vertical="center" shrinkToFit="1"/>
    </xf>
    <xf numFmtId="0" fontId="24" fillId="0" borderId="36" xfId="0" applyFont="1" applyBorder="1" applyAlignment="1">
      <alignment horizontal="center" vertical="center" shrinkToFit="1"/>
    </xf>
    <xf numFmtId="0" fontId="24" fillId="0" borderId="36" xfId="0" applyFont="1" applyBorder="1" applyAlignment="1" applyProtection="1">
      <alignment horizontal="center" vertical="center" shrinkToFit="1"/>
      <protection locked="0"/>
    </xf>
    <xf numFmtId="0" fontId="24" fillId="0" borderId="37" xfId="0" applyFont="1" applyBorder="1" applyAlignment="1" applyProtection="1">
      <alignment horizontal="center" vertical="center" shrinkToFit="1"/>
      <protection locked="0"/>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176" fontId="9" fillId="0" borderId="7" xfId="0" applyNumberFormat="1" applyFont="1" applyBorder="1" applyAlignment="1">
      <alignment horizontal="right" vertical="center"/>
    </xf>
    <xf numFmtId="176" fontId="9" fillId="0" borderId="10" xfId="0" applyNumberFormat="1" applyFont="1" applyBorder="1" applyAlignment="1">
      <alignment horizontal="center" vertical="center"/>
    </xf>
    <xf numFmtId="0" fontId="9" fillId="0" borderId="152"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176" fontId="9" fillId="0" borderId="12" xfId="0" applyNumberFormat="1" applyFont="1" applyBorder="1" applyAlignment="1">
      <alignment horizontal="right" vertical="center"/>
    </xf>
    <xf numFmtId="0" fontId="9" fillId="0" borderId="128" xfId="0" applyFont="1" applyBorder="1" applyAlignment="1">
      <alignment horizontal="center" vertical="center"/>
    </xf>
    <xf numFmtId="176" fontId="24" fillId="0" borderId="101" xfId="0" applyNumberFormat="1" applyFont="1" applyBorder="1" applyAlignment="1">
      <alignment horizontal="right" vertical="center"/>
    </xf>
    <xf numFmtId="176" fontId="24" fillId="0" borderId="102" xfId="0" applyNumberFormat="1" applyFont="1" applyBorder="1" applyAlignment="1">
      <alignment horizontal="right" vertical="center"/>
    </xf>
    <xf numFmtId="0" fontId="9" fillId="0" borderId="12" xfId="0" applyFont="1" applyBorder="1" applyAlignment="1">
      <alignment horizontal="center" vertical="center"/>
    </xf>
    <xf numFmtId="0" fontId="9" fillId="6" borderId="3" xfId="0" applyFont="1" applyFill="1" applyBorder="1" applyAlignment="1" applyProtection="1">
      <alignment horizontal="left" vertical="center"/>
      <protection locked="0"/>
    </xf>
    <xf numFmtId="0" fontId="9" fillId="6" borderId="10" xfId="0" applyFont="1" applyFill="1" applyBorder="1" applyAlignment="1" applyProtection="1">
      <alignment horizontal="left" vertical="center"/>
      <protection locked="0"/>
    </xf>
    <xf numFmtId="0" fontId="21" fillId="0" borderId="59"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28" xfId="0" applyFont="1" applyBorder="1" applyAlignment="1">
      <alignment horizontal="center" vertical="center" wrapText="1"/>
    </xf>
    <xf numFmtId="56" fontId="9" fillId="6" borderId="3" xfId="0" applyNumberFormat="1" applyFont="1" applyFill="1" applyBorder="1" applyAlignment="1" applyProtection="1">
      <alignment horizontal="left" vertical="center"/>
      <protection locked="0"/>
    </xf>
    <xf numFmtId="0" fontId="9" fillId="0" borderId="10" xfId="0" applyFont="1" applyBorder="1" applyAlignment="1" applyProtection="1">
      <alignment horizontal="center" vertical="center"/>
      <protection locked="0"/>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141" xfId="0" applyFont="1" applyBorder="1" applyAlignment="1">
      <alignment horizontal="center" vertical="center"/>
    </xf>
    <xf numFmtId="0" fontId="11" fillId="0" borderId="41" xfId="0" applyFont="1" applyBorder="1" applyAlignment="1">
      <alignment horizontal="center" vertical="center"/>
    </xf>
    <xf numFmtId="0" fontId="11" fillId="0" borderId="28"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178" fontId="20" fillId="0" borderId="141" xfId="0" applyNumberFormat="1" applyFont="1" applyBorder="1" applyAlignment="1">
      <alignment horizontal="right" vertical="center"/>
    </xf>
    <xf numFmtId="178" fontId="20" fillId="0" borderId="41" xfId="0" applyNumberFormat="1" applyFont="1" applyBorder="1" applyAlignment="1">
      <alignment horizontal="right" vertical="center"/>
    </xf>
    <xf numFmtId="178" fontId="20" fillId="0" borderId="1" xfId="0" applyNumberFormat="1" applyFont="1" applyBorder="1" applyAlignment="1">
      <alignment horizontal="right" vertical="center"/>
    </xf>
    <xf numFmtId="178" fontId="20" fillId="0" borderId="0" xfId="0" applyNumberFormat="1" applyFont="1" applyAlignment="1">
      <alignment horizontal="right" vertical="center"/>
    </xf>
    <xf numFmtId="178" fontId="20" fillId="0" borderId="2" xfId="0" applyNumberFormat="1" applyFont="1" applyBorder="1" applyAlignment="1">
      <alignment horizontal="right" vertical="center"/>
    </xf>
    <xf numFmtId="178" fontId="20" fillId="0" borderId="3" xfId="0" applyNumberFormat="1" applyFont="1" applyBorder="1" applyAlignment="1">
      <alignment horizontal="right" vertical="center"/>
    </xf>
    <xf numFmtId="0" fontId="11" fillId="0" borderId="141"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178" fontId="11" fillId="6" borderId="6" xfId="0" applyNumberFormat="1" applyFont="1" applyFill="1" applyBorder="1" applyProtection="1">
      <alignment vertical="center"/>
      <protection locked="0"/>
    </xf>
    <xf numFmtId="178" fontId="11" fillId="6" borderId="10" xfId="0" applyNumberFormat="1" applyFont="1" applyFill="1" applyBorder="1" applyProtection="1">
      <alignment vertical="center"/>
      <protection locked="0"/>
    </xf>
    <xf numFmtId="176" fontId="11" fillId="3" borderId="10" xfId="0" applyNumberFormat="1" applyFont="1" applyFill="1" applyBorder="1" applyAlignment="1" applyProtection="1">
      <alignment horizontal="center" vertical="center" shrinkToFit="1"/>
      <protection locked="0"/>
    </xf>
    <xf numFmtId="176" fontId="11" fillId="3" borderId="11" xfId="0" applyNumberFormat="1" applyFont="1" applyFill="1" applyBorder="1" applyAlignment="1" applyProtection="1">
      <alignment horizontal="center" vertical="center" shrinkToFit="1"/>
      <protection locked="0"/>
    </xf>
    <xf numFmtId="0" fontId="11" fillId="0" borderId="141"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41" xfId="0" applyFont="1" applyBorder="1" applyAlignment="1" applyProtection="1">
      <alignment horizontal="left" vertical="center"/>
      <protection locked="0"/>
    </xf>
    <xf numFmtId="0" fontId="11" fillId="0" borderId="41"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21" fillId="0" borderId="129" xfId="0" applyFont="1" applyBorder="1" applyAlignment="1">
      <alignment horizontal="center" vertical="center" wrapText="1"/>
    </xf>
    <xf numFmtId="0" fontId="21" fillId="0" borderId="37" xfId="0" applyFont="1" applyBorder="1" applyAlignment="1">
      <alignment horizontal="center" vertical="center" wrapText="1"/>
    </xf>
    <xf numFmtId="0" fontId="11" fillId="0" borderId="6" xfId="0" applyFont="1" applyBorder="1" applyAlignment="1">
      <alignment horizontal="center" vertical="center" justifyLastLine="1"/>
    </xf>
    <xf numFmtId="0" fontId="11" fillId="0" borderId="10" xfId="0" applyFont="1" applyBorder="1" applyAlignment="1">
      <alignment horizontal="center" vertical="center" justifyLastLine="1"/>
    </xf>
    <xf numFmtId="0" fontId="11" fillId="0" borderId="11" xfId="0" applyFont="1" applyBorder="1" applyAlignment="1">
      <alignment horizontal="center" vertical="center" justifyLastLine="1"/>
    </xf>
    <xf numFmtId="0" fontId="9" fillId="0" borderId="10" xfId="0" applyFont="1" applyBorder="1" applyAlignment="1" applyProtection="1">
      <alignment horizontal="left" vertical="center"/>
      <protection locked="0"/>
    </xf>
    <xf numFmtId="0" fontId="11" fillId="0" borderId="141" xfId="0" quotePrefix="1" applyFont="1" applyBorder="1" applyAlignment="1" applyProtection="1">
      <alignment horizontal="center" vertical="center"/>
      <protection locked="0"/>
    </xf>
    <xf numFmtId="0" fontId="11" fillId="7" borderId="141" xfId="0" applyFont="1" applyFill="1" applyBorder="1" applyAlignment="1" applyProtection="1">
      <alignment horizontal="center" vertical="center"/>
      <protection locked="0"/>
    </xf>
    <xf numFmtId="0" fontId="11" fillId="7" borderId="41" xfId="0" applyFont="1" applyFill="1" applyBorder="1" applyAlignment="1" applyProtection="1">
      <alignment horizontal="center" vertical="center"/>
      <protection locked="0"/>
    </xf>
    <xf numFmtId="0" fontId="11" fillId="7" borderId="28" xfId="0" applyFont="1" applyFill="1" applyBorder="1" applyAlignment="1" applyProtection="1">
      <alignment horizontal="center" vertical="center"/>
      <protection locked="0"/>
    </xf>
    <xf numFmtId="178" fontId="11" fillId="6" borderId="6" xfId="0" applyNumberFormat="1" applyFont="1" applyFill="1" applyBorder="1" applyAlignment="1" applyProtection="1">
      <alignment horizontal="center" vertical="center"/>
      <protection locked="0"/>
    </xf>
    <xf numFmtId="178" fontId="11" fillId="6" borderId="10" xfId="0" applyNumberFormat="1" applyFont="1" applyFill="1" applyBorder="1" applyAlignment="1" applyProtection="1">
      <alignment horizontal="center" vertical="center"/>
      <protection locked="0"/>
    </xf>
    <xf numFmtId="0" fontId="11" fillId="0" borderId="7" xfId="0" applyFont="1" applyBorder="1" applyAlignment="1">
      <alignment horizontal="distributed" vertical="center" justifyLastLine="1"/>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176" fontId="21" fillId="3" borderId="141" xfId="0" applyNumberFormat="1" applyFont="1" applyFill="1" applyBorder="1" applyAlignment="1">
      <alignment horizontal="right" vertical="center"/>
    </xf>
    <xf numFmtId="176" fontId="21" fillId="3" borderId="41" xfId="0" applyNumberFormat="1" applyFont="1" applyFill="1" applyBorder="1" applyAlignment="1">
      <alignment horizontal="right" vertical="center"/>
    </xf>
    <xf numFmtId="176" fontId="21" fillId="3" borderId="2" xfId="0" applyNumberFormat="1" applyFont="1" applyFill="1" applyBorder="1" applyAlignment="1">
      <alignment horizontal="right" vertical="center"/>
    </xf>
    <xf numFmtId="176" fontId="21" fillId="3" borderId="3" xfId="0" applyNumberFormat="1" applyFont="1" applyFill="1" applyBorder="1" applyAlignment="1">
      <alignment horizontal="right" vertical="center"/>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176" fontId="20" fillId="0" borderId="6" xfId="0" applyNumberFormat="1" applyFont="1" applyBorder="1" applyAlignment="1">
      <alignment horizontal="right" vertical="center"/>
    </xf>
    <xf numFmtId="176" fontId="20" fillId="0" borderId="10" xfId="0" applyNumberFormat="1" applyFont="1" applyBorder="1" applyAlignment="1">
      <alignment horizontal="right" vertical="center"/>
    </xf>
    <xf numFmtId="176" fontId="20" fillId="0" borderId="11" xfId="0" applyNumberFormat="1" applyFont="1" applyBorder="1" applyAlignment="1">
      <alignment horizontal="right" vertical="center"/>
    </xf>
    <xf numFmtId="176" fontId="20" fillId="0" borderId="59" xfId="0" applyNumberFormat="1" applyFont="1" applyBorder="1" applyAlignment="1">
      <alignment horizontal="right" vertical="center"/>
    </xf>
    <xf numFmtId="176" fontId="20" fillId="0" borderId="36" xfId="0" applyNumberFormat="1" applyFont="1" applyBorder="1" applyAlignment="1">
      <alignment horizontal="right" vertical="center"/>
    </xf>
    <xf numFmtId="176" fontId="20" fillId="0" borderId="37" xfId="0" applyNumberFormat="1" applyFont="1" applyBorder="1" applyAlignment="1">
      <alignment horizontal="right" vertical="center"/>
    </xf>
    <xf numFmtId="0" fontId="11" fillId="0" borderId="12" xfId="0" applyFont="1" applyBorder="1" applyAlignment="1">
      <alignment horizontal="center" vertical="center" wrapText="1"/>
    </xf>
    <xf numFmtId="178" fontId="20" fillId="0" borderId="12" xfId="0" applyNumberFormat="1" applyFont="1" applyBorder="1" applyAlignment="1">
      <alignment horizontal="right" vertical="center"/>
    </xf>
    <xf numFmtId="178" fontId="11" fillId="6" borderId="141" xfId="0" applyNumberFormat="1" applyFont="1" applyFill="1" applyBorder="1" applyProtection="1">
      <alignment vertical="center"/>
      <protection locked="0"/>
    </xf>
    <xf numFmtId="178" fontId="11" fillId="6" borderId="41" xfId="0" applyNumberFormat="1" applyFont="1" applyFill="1" applyBorder="1" applyProtection="1">
      <alignment vertical="center"/>
      <protection locked="0"/>
    </xf>
    <xf numFmtId="178" fontId="20" fillId="7" borderId="6" xfId="0" applyNumberFormat="1" applyFont="1" applyFill="1" applyBorder="1" applyAlignment="1">
      <alignment horizontal="right" vertical="center"/>
    </xf>
    <xf numFmtId="178" fontId="20" fillId="7" borderId="10" xfId="0" applyNumberFormat="1" applyFont="1" applyFill="1" applyBorder="1" applyAlignment="1">
      <alignment horizontal="right" vertical="center"/>
    </xf>
    <xf numFmtId="178" fontId="11" fillId="7" borderId="6" xfId="0" applyNumberFormat="1" applyFont="1" applyFill="1" applyBorder="1" applyProtection="1">
      <alignment vertical="center"/>
      <protection locked="0"/>
    </xf>
    <xf numFmtId="178" fontId="11" fillId="7" borderId="10" xfId="0" applyNumberFormat="1" applyFont="1" applyFill="1" applyBorder="1" applyProtection="1">
      <alignment vertical="center"/>
      <protection locked="0"/>
    </xf>
    <xf numFmtId="0" fontId="11" fillId="0" borderId="10" xfId="0" applyFont="1" applyBorder="1" applyAlignment="1">
      <alignment horizontal="center" vertical="center"/>
    </xf>
    <xf numFmtId="0" fontId="11" fillId="7" borderId="7" xfId="0" applyFont="1" applyFill="1" applyBorder="1" applyAlignment="1">
      <alignment horizontal="center" vertical="center"/>
    </xf>
    <xf numFmtId="178" fontId="24" fillId="0" borderId="129" xfId="0" applyNumberFormat="1" applyFont="1" applyBorder="1" applyAlignment="1">
      <alignment horizontal="right" vertical="center" wrapText="1"/>
    </xf>
    <xf numFmtId="178" fontId="24" fillId="0" borderId="36" xfId="0" applyNumberFormat="1" applyFont="1" applyBorder="1" applyAlignment="1">
      <alignment horizontal="right" vertical="center" wrapText="1"/>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178" fontId="20" fillId="0" borderId="6" xfId="0" applyNumberFormat="1" applyFont="1" applyBorder="1" applyAlignment="1">
      <alignment horizontal="right" vertical="center"/>
    </xf>
    <xf numFmtId="178" fontId="20" fillId="0" borderId="10" xfId="0" applyNumberFormat="1" applyFont="1" applyBorder="1" applyAlignment="1">
      <alignment horizontal="right" vertical="center"/>
    </xf>
    <xf numFmtId="176" fontId="11" fillId="3" borderId="6" xfId="0" applyNumberFormat="1" applyFont="1" applyFill="1" applyBorder="1">
      <alignment vertical="center"/>
    </xf>
    <xf numFmtId="176" fontId="11" fillId="3" borderId="10" xfId="0" applyNumberFormat="1" applyFont="1" applyFill="1" applyBorder="1">
      <alignment vertical="center"/>
    </xf>
    <xf numFmtId="176" fontId="11" fillId="0" borderId="6" xfId="0" applyNumberFormat="1" applyFont="1" applyBorder="1">
      <alignment vertical="center"/>
    </xf>
    <xf numFmtId="176" fontId="11" fillId="0" borderId="10" xfId="0" applyNumberFormat="1" applyFont="1" applyBorder="1">
      <alignment vertical="center"/>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21" fillId="0" borderId="129" xfId="0" applyFont="1" applyBorder="1" applyAlignment="1">
      <alignment horizontal="left" vertical="center"/>
    </xf>
    <xf numFmtId="0" fontId="21" fillId="0" borderId="36" xfId="0" applyFont="1" applyBorder="1" applyAlignment="1">
      <alignment horizontal="left" vertical="center"/>
    </xf>
    <xf numFmtId="0" fontId="21" fillId="0" borderId="37" xfId="0" applyFont="1" applyBorder="1" applyAlignment="1">
      <alignment horizontal="left" vertical="center"/>
    </xf>
    <xf numFmtId="0" fontId="9" fillId="0" borderId="0" xfId="0" applyFont="1" applyAlignment="1">
      <alignment horizontal="right" vertical="center" shrinkToFit="1"/>
    </xf>
    <xf numFmtId="0" fontId="9" fillId="10" borderId="3" xfId="0" applyFont="1" applyFill="1" applyBorder="1" applyAlignment="1" applyProtection="1">
      <alignment horizontal="left" vertical="center"/>
      <protection locked="0"/>
    </xf>
    <xf numFmtId="176" fontId="21" fillId="6" borderId="6" xfId="0" applyNumberFormat="1" applyFont="1" applyFill="1" applyBorder="1" applyAlignment="1" applyProtection="1">
      <alignment horizontal="right" vertical="center"/>
      <protection locked="0"/>
    </xf>
    <xf numFmtId="176" fontId="21" fillId="6" borderId="10" xfId="0" applyNumberFormat="1" applyFont="1" applyFill="1" applyBorder="1" applyAlignment="1" applyProtection="1">
      <alignment horizontal="right" vertical="center"/>
      <protection locked="0"/>
    </xf>
    <xf numFmtId="176" fontId="20" fillId="3" borderId="129" xfId="0" applyNumberFormat="1" applyFont="1" applyFill="1" applyBorder="1" applyAlignment="1">
      <alignment horizontal="right" vertical="center"/>
    </xf>
    <xf numFmtId="176" fontId="20" fillId="3" borderId="36" xfId="0" applyNumberFormat="1" applyFont="1" applyFill="1" applyBorder="1" applyAlignment="1">
      <alignment horizontal="right" vertical="center"/>
    </xf>
    <xf numFmtId="0" fontId="11" fillId="0" borderId="6" xfId="0" applyFont="1" applyBorder="1" applyAlignment="1">
      <alignment horizontal="distributed" vertical="center" justifyLastLine="1"/>
    </xf>
    <xf numFmtId="0" fontId="11" fillId="0" borderId="10" xfId="0" applyFont="1" applyBorder="1" applyAlignment="1">
      <alignment horizontal="distributed" vertical="center" justifyLastLine="1"/>
    </xf>
    <xf numFmtId="0" fontId="11" fillId="0" borderId="11" xfId="0" applyFont="1" applyBorder="1" applyAlignment="1">
      <alignment horizontal="distributed" vertical="center" justifyLastLine="1"/>
    </xf>
    <xf numFmtId="0" fontId="20" fillId="0" borderId="0" xfId="0" applyFont="1" applyAlignment="1">
      <alignment horizontal="left" vertical="center"/>
    </xf>
    <xf numFmtId="0" fontId="24" fillId="0" borderId="0" xfId="0" applyFont="1" applyAlignment="1">
      <alignment horizontal="center" vertical="center"/>
    </xf>
    <xf numFmtId="0" fontId="11" fillId="0" borderId="6"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7" borderId="3" xfId="0" applyFont="1" applyFill="1" applyBorder="1" applyAlignment="1" applyProtection="1">
      <alignment horizontal="left" vertical="center"/>
      <protection locked="0"/>
    </xf>
    <xf numFmtId="56" fontId="9" fillId="7" borderId="3" xfId="0" applyNumberFormat="1" applyFont="1" applyFill="1" applyBorder="1" applyAlignment="1" applyProtection="1">
      <alignment horizontal="left" vertical="center"/>
      <protection locked="0"/>
    </xf>
    <xf numFmtId="0" fontId="9" fillId="7" borderId="10" xfId="0" applyFont="1" applyFill="1" applyBorder="1" applyAlignment="1" applyProtection="1">
      <alignment horizontal="left" vertical="center"/>
      <protection locked="0"/>
    </xf>
    <xf numFmtId="178" fontId="11" fillId="6" borderId="6" xfId="0" applyNumberFormat="1" applyFont="1" applyFill="1" applyBorder="1" applyAlignment="1" applyProtection="1">
      <alignment horizontal="right" vertical="center"/>
      <protection locked="0"/>
    </xf>
    <xf numFmtId="178" fontId="11" fillId="6" borderId="10" xfId="0" applyNumberFormat="1" applyFont="1" applyFill="1" applyBorder="1" applyAlignment="1" applyProtection="1">
      <alignment horizontal="right" vertical="center"/>
      <protection locked="0"/>
    </xf>
    <xf numFmtId="176" fontId="21" fillId="7" borderId="6" xfId="0" applyNumberFormat="1" applyFont="1" applyFill="1" applyBorder="1" applyAlignment="1" applyProtection="1">
      <alignment horizontal="right" vertical="center"/>
      <protection locked="0"/>
    </xf>
    <xf numFmtId="176" fontId="21" fillId="7" borderId="10" xfId="0" applyNumberFormat="1" applyFont="1" applyFill="1" applyBorder="1" applyAlignment="1" applyProtection="1">
      <alignment horizontal="right" vertical="center"/>
      <protection locked="0"/>
    </xf>
    <xf numFmtId="176" fontId="11" fillId="10" borderId="6" xfId="0" applyNumberFormat="1" applyFont="1" applyFill="1" applyBorder="1">
      <alignment vertical="center"/>
    </xf>
    <xf numFmtId="176" fontId="11" fillId="10" borderId="10" xfId="0" applyNumberFormat="1" applyFont="1" applyFill="1" applyBorder="1">
      <alignment vertical="center"/>
    </xf>
    <xf numFmtId="176" fontId="11" fillId="6" borderId="6" xfId="0" applyNumberFormat="1" applyFont="1" applyFill="1" applyBorder="1" applyAlignment="1" applyProtection="1">
      <alignment horizontal="left" vertical="center" shrinkToFit="1"/>
      <protection locked="0"/>
    </xf>
    <xf numFmtId="176" fontId="11" fillId="6" borderId="10" xfId="0" applyNumberFormat="1" applyFont="1" applyFill="1" applyBorder="1" applyAlignment="1" applyProtection="1">
      <alignment horizontal="left" vertical="center" shrinkToFit="1"/>
      <protection locked="0"/>
    </xf>
    <xf numFmtId="176" fontId="11" fillId="6" borderId="11" xfId="0" applyNumberFormat="1" applyFont="1" applyFill="1" applyBorder="1" applyAlignment="1" applyProtection="1">
      <alignment horizontal="left" vertical="center" shrinkToFit="1"/>
      <protection locked="0"/>
    </xf>
    <xf numFmtId="176" fontId="11" fillId="10" borderId="6" xfId="0" applyNumberFormat="1" applyFont="1" applyFill="1" applyBorder="1" applyAlignment="1" applyProtection="1">
      <alignment horizontal="left" vertical="center" shrinkToFit="1"/>
      <protection locked="0"/>
    </xf>
    <xf numFmtId="176" fontId="11" fillId="10" borderId="10" xfId="0" applyNumberFormat="1" applyFont="1" applyFill="1" applyBorder="1" applyAlignment="1" applyProtection="1">
      <alignment horizontal="left" vertical="center" shrinkToFit="1"/>
      <protection locked="0"/>
    </xf>
    <xf numFmtId="176" fontId="11" fillId="10" borderId="11" xfId="0" applyNumberFormat="1" applyFont="1" applyFill="1" applyBorder="1" applyAlignment="1" applyProtection="1">
      <alignment horizontal="left" vertical="center" shrinkToFit="1"/>
      <protection locked="0"/>
    </xf>
    <xf numFmtId="0" fontId="11" fillId="0" borderId="7" xfId="0" applyFont="1" applyFill="1" applyBorder="1" applyAlignment="1">
      <alignment horizontal="center" vertical="center"/>
    </xf>
    <xf numFmtId="178" fontId="20" fillId="0" borderId="6" xfId="0" applyNumberFormat="1" applyFont="1" applyFill="1" applyBorder="1" applyAlignment="1">
      <alignment horizontal="right" vertical="center"/>
    </xf>
    <xf numFmtId="178" fontId="20" fillId="0" borderId="10" xfId="0" applyNumberFormat="1" applyFont="1" applyFill="1" applyBorder="1" applyAlignment="1">
      <alignment horizontal="right" vertical="center"/>
    </xf>
    <xf numFmtId="0" fontId="11" fillId="0" borderId="141" xfId="0" applyFont="1" applyFill="1" applyBorder="1" applyAlignment="1" applyProtection="1">
      <alignment horizontal="center" vertical="center"/>
      <protection locked="0"/>
    </xf>
    <xf numFmtId="0" fontId="11" fillId="0" borderId="41"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9" fillId="7" borderId="10" xfId="0" applyFont="1" applyFill="1" applyBorder="1" applyAlignment="1" applyProtection="1">
      <alignment horizontal="center" vertical="center"/>
      <protection locked="0"/>
    </xf>
    <xf numFmtId="178" fontId="11" fillId="6" borderId="141" xfId="0" applyNumberFormat="1" applyFont="1" applyFill="1" applyBorder="1" applyAlignment="1" applyProtection="1">
      <alignment horizontal="right" vertical="center"/>
      <protection locked="0"/>
    </xf>
    <xf numFmtId="178" fontId="11" fillId="6" borderId="41" xfId="0" applyNumberFormat="1" applyFont="1" applyFill="1" applyBorder="1" applyAlignment="1" applyProtection="1">
      <alignment horizontal="right" vertical="center"/>
      <protection locked="0"/>
    </xf>
    <xf numFmtId="178" fontId="11" fillId="7" borderId="6" xfId="0" applyNumberFormat="1" applyFont="1" applyFill="1" applyBorder="1" applyAlignment="1" applyProtection="1">
      <alignment horizontal="right" vertical="center"/>
      <protection locked="0"/>
    </xf>
    <xf numFmtId="178" fontId="11" fillId="7" borderId="10" xfId="0" applyNumberFormat="1" applyFont="1" applyFill="1" applyBorder="1" applyAlignment="1" applyProtection="1">
      <alignment horizontal="right" vertical="center"/>
      <protection locked="0"/>
    </xf>
    <xf numFmtId="58" fontId="9" fillId="6" borderId="3" xfId="0" applyNumberFormat="1" applyFont="1" applyFill="1" applyBorder="1" applyAlignment="1" applyProtection="1">
      <alignment horizontal="left" vertical="center"/>
      <protection locked="0"/>
    </xf>
    <xf numFmtId="0" fontId="43" fillId="0" borderId="0" xfId="0" applyFont="1">
      <alignment vertical="center"/>
    </xf>
    <xf numFmtId="0" fontId="8" fillId="12" borderId="0" xfId="0" applyFont="1" applyFill="1" applyAlignment="1" applyProtection="1">
      <alignment horizontal="center" vertical="center"/>
      <protection locked="0"/>
    </xf>
  </cellXfs>
  <cellStyles count="1">
    <cellStyle name="標準" xfId="0" builtinId="0"/>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2</xdr:col>
      <xdr:colOff>30480</xdr:colOff>
      <xdr:row>22</xdr:row>
      <xdr:rowOff>236220</xdr:rowOff>
    </xdr:from>
    <xdr:to>
      <xdr:col>11</xdr:col>
      <xdr:colOff>516255</xdr:colOff>
      <xdr:row>25</xdr:row>
      <xdr:rowOff>232410</xdr:rowOff>
    </xdr:to>
    <xdr:sp macro="" textlink="">
      <xdr:nvSpPr>
        <xdr:cNvPr id="2" name="四角形: 角を丸くする 1">
          <a:extLst>
            <a:ext uri="{FF2B5EF4-FFF2-40B4-BE49-F238E27FC236}">
              <a16:creationId xmlns:a16="http://schemas.microsoft.com/office/drawing/2014/main" id="{A7BF907E-FCBC-457F-ABB5-97FA31D5424B}"/>
            </a:ext>
          </a:extLst>
        </xdr:cNvPr>
        <xdr:cNvSpPr/>
      </xdr:nvSpPr>
      <xdr:spPr>
        <a:xfrm>
          <a:off x="1104900" y="8648700"/>
          <a:ext cx="5495925" cy="1276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b="1"/>
            <a:t>直接入力をしないでください。</a:t>
          </a:r>
          <a:endParaRPr kumimoji="1" lang="en-US" altLang="ja-JP" sz="2000" b="1"/>
        </a:p>
        <a:p>
          <a:pPr algn="l">
            <a:lnSpc>
              <a:spcPts val="2400"/>
            </a:lnSpc>
          </a:pPr>
          <a:r>
            <a:rPr kumimoji="1" lang="ja-JP" altLang="en-US" sz="2000" b="1"/>
            <a:t>事業清算書に入力することで完成します。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1168853</xdr:colOff>
      <xdr:row>7</xdr:row>
      <xdr:rowOff>304800</xdr:rowOff>
    </xdr:from>
    <xdr:to>
      <xdr:col>12</xdr:col>
      <xdr:colOff>1254578</xdr:colOff>
      <xdr:row>9</xdr:row>
      <xdr:rowOff>318407</xdr:rowOff>
    </xdr:to>
    <xdr:sp macro="" textlink="">
      <xdr:nvSpPr>
        <xdr:cNvPr id="2" name="四角形: 角を丸くする 1">
          <a:extLst>
            <a:ext uri="{FF2B5EF4-FFF2-40B4-BE49-F238E27FC236}">
              <a16:creationId xmlns:a16="http://schemas.microsoft.com/office/drawing/2014/main" id="{0E6E5758-EB0B-4CF3-A13D-A3D98C0264FF}"/>
            </a:ext>
          </a:extLst>
        </xdr:cNvPr>
        <xdr:cNvSpPr/>
      </xdr:nvSpPr>
      <xdr:spPr>
        <a:xfrm>
          <a:off x="3102428" y="2656114"/>
          <a:ext cx="5495925" cy="1276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b="1"/>
            <a:t>直接入力をしないでください。</a:t>
          </a:r>
          <a:endParaRPr kumimoji="1" lang="en-US" altLang="ja-JP" sz="2000" b="1"/>
        </a:p>
        <a:p>
          <a:pPr algn="l">
            <a:lnSpc>
              <a:spcPts val="2400"/>
            </a:lnSpc>
          </a:pPr>
          <a:r>
            <a:rPr kumimoji="1" lang="ja-JP" altLang="en-US" sz="2000" b="1"/>
            <a:t>事業清算書に入力することで完成します。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190500</xdr:colOff>
      <xdr:row>18</xdr:row>
      <xdr:rowOff>133351</xdr:rowOff>
    </xdr:from>
    <xdr:to>
      <xdr:col>35</xdr:col>
      <xdr:colOff>219075</xdr:colOff>
      <xdr:row>23</xdr:row>
      <xdr:rowOff>76201</xdr:rowOff>
    </xdr:to>
    <xdr:sp macro="" textlink="">
      <xdr:nvSpPr>
        <xdr:cNvPr id="2" name="四角形: 角を丸くする 1">
          <a:extLst>
            <a:ext uri="{FF2B5EF4-FFF2-40B4-BE49-F238E27FC236}">
              <a16:creationId xmlns:a16="http://schemas.microsoft.com/office/drawing/2014/main" id="{7ECB2182-A77D-4B6D-A668-EDAD66A57FFE}"/>
            </a:ext>
          </a:extLst>
        </xdr:cNvPr>
        <xdr:cNvSpPr/>
      </xdr:nvSpPr>
      <xdr:spPr>
        <a:xfrm>
          <a:off x="3257550" y="4724401"/>
          <a:ext cx="5495925" cy="1276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b="1"/>
            <a:t>直接入力をしないでください。</a:t>
          </a:r>
          <a:endParaRPr kumimoji="1" lang="en-US" altLang="ja-JP" sz="2000" b="1"/>
        </a:p>
        <a:p>
          <a:pPr algn="l">
            <a:lnSpc>
              <a:spcPts val="2400"/>
            </a:lnSpc>
          </a:pPr>
          <a:r>
            <a:rPr kumimoji="1" lang="ja-JP" altLang="en-US" sz="2000" b="1"/>
            <a:t>事業清算書に入力することで完成します。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68580</xdr:colOff>
      <xdr:row>17</xdr:row>
      <xdr:rowOff>68580</xdr:rowOff>
    </xdr:from>
    <xdr:to>
      <xdr:col>6</xdr:col>
      <xdr:colOff>523878</xdr:colOff>
      <xdr:row>22</xdr:row>
      <xdr:rowOff>60960</xdr:rowOff>
    </xdr:to>
    <xdr:sp macro="" textlink="">
      <xdr:nvSpPr>
        <xdr:cNvPr id="2" name="吹き出し: 角を丸めた四角形 1">
          <a:extLst>
            <a:ext uri="{FF2B5EF4-FFF2-40B4-BE49-F238E27FC236}">
              <a16:creationId xmlns:a16="http://schemas.microsoft.com/office/drawing/2014/main" id="{3A791839-AA95-453F-B887-701B103C99DA}"/>
            </a:ext>
          </a:extLst>
        </xdr:cNvPr>
        <xdr:cNvSpPr/>
      </xdr:nvSpPr>
      <xdr:spPr>
        <a:xfrm>
          <a:off x="68580" y="3627120"/>
          <a:ext cx="5486400" cy="982980"/>
        </a:xfrm>
        <a:prstGeom prst="wedgeRoundRectCallout">
          <a:avLst>
            <a:gd name="adj1" fmla="val -11233"/>
            <a:gd name="adj2" fmla="val -97280"/>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lnSpc>
              <a:spcPts val="2000"/>
            </a:lnSpc>
          </a:pPr>
          <a:r>
            <a:rPr kumimoji="1" lang="ja-JP" altLang="en-US" sz="1600" b="1"/>
            <a:t>コードを入力し、戻入額中間で処理。</a:t>
          </a:r>
          <a:endParaRPr kumimoji="1" lang="en-US" altLang="ja-JP" sz="1600" b="1"/>
        </a:p>
        <a:p>
          <a:pPr algn="l">
            <a:lnSpc>
              <a:spcPts val="1900"/>
            </a:lnSpc>
          </a:pPr>
          <a:r>
            <a:rPr kumimoji="1" lang="ja-JP" altLang="en-US" sz="1600" b="1"/>
            <a:t>更に年度末に戻入をする場合は、戻入額で処理。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57149</xdr:colOff>
      <xdr:row>19</xdr:row>
      <xdr:rowOff>123826</xdr:rowOff>
    </xdr:from>
    <xdr:to>
      <xdr:col>18</xdr:col>
      <xdr:colOff>542918</xdr:colOff>
      <xdr:row>22</xdr:row>
      <xdr:rowOff>200025</xdr:rowOff>
    </xdr:to>
    <xdr:sp macro="" textlink="">
      <xdr:nvSpPr>
        <xdr:cNvPr id="2" name="四角形: 角を丸くする 1">
          <a:extLst>
            <a:ext uri="{FF2B5EF4-FFF2-40B4-BE49-F238E27FC236}">
              <a16:creationId xmlns:a16="http://schemas.microsoft.com/office/drawing/2014/main" id="{6F75A244-8483-4492-A45D-C6989E7246AE}"/>
            </a:ext>
          </a:extLst>
        </xdr:cNvPr>
        <xdr:cNvSpPr/>
      </xdr:nvSpPr>
      <xdr:spPr>
        <a:xfrm>
          <a:off x="219074" y="4476751"/>
          <a:ext cx="7781925" cy="9048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事業を展開した専門部は、事業毎にその詳細を入力してください。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171450</xdr:colOff>
      <xdr:row>40</xdr:row>
      <xdr:rowOff>152400</xdr:rowOff>
    </xdr:from>
    <xdr:to>
      <xdr:col>18</xdr:col>
      <xdr:colOff>876288</xdr:colOff>
      <xdr:row>46</xdr:row>
      <xdr:rowOff>114300</xdr:rowOff>
    </xdr:to>
    <xdr:sp macro="" textlink="">
      <xdr:nvSpPr>
        <xdr:cNvPr id="2" name="吹き出し: 四角形 1">
          <a:extLst>
            <a:ext uri="{FF2B5EF4-FFF2-40B4-BE49-F238E27FC236}">
              <a16:creationId xmlns:a16="http://schemas.microsoft.com/office/drawing/2014/main" id="{C6F209B9-DC50-4B62-9BCE-0854A3821035}"/>
            </a:ext>
          </a:extLst>
        </xdr:cNvPr>
        <xdr:cNvSpPr/>
      </xdr:nvSpPr>
      <xdr:spPr>
        <a:xfrm>
          <a:off x="4314825" y="9467850"/>
          <a:ext cx="4029075" cy="1390650"/>
        </a:xfrm>
        <a:prstGeom prst="wedgeRectCallout">
          <a:avLst>
            <a:gd name="adj1" fmla="val -37854"/>
            <a:gd name="adj2" fmla="val 1618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400" b="1"/>
            <a:t>１１月末の戻入額予備調査の金額を記入。報告はしたが、今後の事業で必要になりそうな場合は減額金額を、その後の状況により事業が中止になり増額して戻入できる場合はその金額を記入。</a:t>
          </a:r>
        </a:p>
      </xdr:txBody>
    </xdr:sp>
    <xdr:clientData/>
  </xdr:twoCellAnchor>
  <xdr:twoCellAnchor>
    <xdr:from>
      <xdr:col>8</xdr:col>
      <xdr:colOff>285750</xdr:colOff>
      <xdr:row>21</xdr:row>
      <xdr:rowOff>219075</xdr:rowOff>
    </xdr:from>
    <xdr:to>
      <xdr:col>18</xdr:col>
      <xdr:colOff>876305</xdr:colOff>
      <xdr:row>25</xdr:row>
      <xdr:rowOff>209600</xdr:rowOff>
    </xdr:to>
    <xdr:sp macro="" textlink="">
      <xdr:nvSpPr>
        <xdr:cNvPr id="3" name="吹き出し: 四角形 2">
          <a:extLst>
            <a:ext uri="{FF2B5EF4-FFF2-40B4-BE49-F238E27FC236}">
              <a16:creationId xmlns:a16="http://schemas.microsoft.com/office/drawing/2014/main" id="{1D2D5943-06EF-4E0D-AF1D-6FB92DCEB0A6}"/>
            </a:ext>
          </a:extLst>
        </xdr:cNvPr>
        <xdr:cNvSpPr/>
      </xdr:nvSpPr>
      <xdr:spPr>
        <a:xfrm>
          <a:off x="3962400" y="5124450"/>
          <a:ext cx="4381500" cy="904875"/>
        </a:xfrm>
        <a:prstGeom prst="wedgeRectCallout">
          <a:avLst>
            <a:gd name="adj1" fmla="val -58553"/>
            <a:gd name="adj2" fmla="val -203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2100"/>
            </a:lnSpc>
          </a:pPr>
          <a:r>
            <a:rPr lang="ja-JP" altLang="en-US" sz="1800" b="1"/>
            <a:t>戻入額中間に記入した金額を入力し、残金を「０」表示にする。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47624</xdr:colOff>
      <xdr:row>24</xdr:row>
      <xdr:rowOff>28575</xdr:rowOff>
    </xdr:from>
    <xdr:to>
      <xdr:col>18</xdr:col>
      <xdr:colOff>838203</xdr:colOff>
      <xdr:row>33</xdr:row>
      <xdr:rowOff>47625</xdr:rowOff>
    </xdr:to>
    <xdr:sp macro="" textlink="">
      <xdr:nvSpPr>
        <xdr:cNvPr id="2" name="正方形/長方形 1">
          <a:extLst>
            <a:ext uri="{FF2B5EF4-FFF2-40B4-BE49-F238E27FC236}">
              <a16:creationId xmlns:a16="http://schemas.microsoft.com/office/drawing/2014/main" id="{5E28642C-705B-4686-9F9F-631EFA138BC1}"/>
            </a:ext>
          </a:extLst>
        </xdr:cNvPr>
        <xdr:cNvSpPr/>
      </xdr:nvSpPr>
      <xdr:spPr>
        <a:xfrm>
          <a:off x="933449" y="5762625"/>
          <a:ext cx="7372351" cy="1933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2800" b="1"/>
            <a:t>年度末の提出の際に、戻入額がある場合は、戻入額中間と同様に作業をお願いいたします。</a:t>
          </a:r>
          <a:endParaRPr lang="en-US" altLang="ja-JP" sz="2800" b="1"/>
        </a:p>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R-ITGIRL\IT-GirlDate\03&#23554;&#38272;&#37096;\01&#24375;&#21270;&#37096;\01%20&#24375;&#21270;&#36027;\&#25147;&#20837;&#38306;&#20418;\&#65330;&#65298;&#25147;&#20837;&#20013;&#38291;&#20966;&#29702;\7-%20%201-3_&#23455;&#32318;&#22577;&#21578;&#26360;&#12467;&#12525;&#12490;Version&#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の手引き"/>
      <sheetName val="表（はじめに入力）"/>
      <sheetName val="７－１"/>
      <sheetName val="Sheet1"/>
      <sheetName val="７－２"/>
      <sheetName val="７－３"/>
      <sheetName val="帳簿"/>
      <sheetName val="検算用シート"/>
      <sheetName val="入力コード表"/>
      <sheetName val="領収書綴り　台紙"/>
      <sheetName val="通帳の写し　台紙"/>
      <sheetName val="報償費・旅費　別紙対応用"/>
      <sheetName val="事業精算 (1)"/>
      <sheetName val="事業精算 (2)"/>
      <sheetName val="事業精算 (3)"/>
      <sheetName val="事業精算 (4)"/>
      <sheetName val="事業精算 (5)"/>
      <sheetName val="事業精算 (6)"/>
      <sheetName val="事業精算 (7)"/>
      <sheetName val="事業精算 (8)"/>
      <sheetName val="事業精算 (9)"/>
      <sheetName val="事業精算 (10)"/>
      <sheetName val="事業精算 (11)"/>
      <sheetName val="事業精算 (12)"/>
      <sheetName val="事業精算 (13)"/>
      <sheetName val="事業精算 (14)"/>
      <sheetName val="事業精算 (15)"/>
      <sheetName val="事業精算 (16)"/>
      <sheetName val="事業精算 (17)"/>
      <sheetName val="事業精算 (18)"/>
      <sheetName val="事業精算 (19)"/>
      <sheetName val="事業精算 (20)"/>
      <sheetName val="事業精算 (21)"/>
      <sheetName val="事業精算 (22)"/>
      <sheetName val="事業精算 (23)"/>
      <sheetName val="事業精算 (24)"/>
      <sheetName val="事業精算 (25)"/>
      <sheetName val="事業精算 (26)"/>
      <sheetName val="事業精算 (27)"/>
      <sheetName val="事業精算 (28)"/>
      <sheetName val="事業精算 (29)"/>
      <sheetName val="事業精算 (30)"/>
      <sheetName val="事業精算 (31)"/>
      <sheetName val="事業精算 (32)"/>
      <sheetName val="事業精算 (33)"/>
      <sheetName val="事業精算 (34)"/>
      <sheetName val="事業精算 (35)"/>
      <sheetName val="事業精算 (36)"/>
      <sheetName val="事業精算 (37)"/>
      <sheetName val="事業精算 (38)"/>
      <sheetName val="事業精算 (39)"/>
      <sheetName val="事業精算 (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K77"/>
  <sheetViews>
    <sheetView tabSelected="1" view="pageBreakPreview" zoomScaleNormal="100" zoomScaleSheetLayoutView="100" workbookViewId="0">
      <selection activeCell="E16" sqref="E16"/>
    </sheetView>
  </sheetViews>
  <sheetFormatPr defaultRowHeight="12.75" x14ac:dyDescent="0.15"/>
  <cols>
    <col min="1" max="1" width="5.140625" style="173" customWidth="1"/>
    <col min="2" max="2" width="6.140625" style="173" customWidth="1"/>
    <col min="3" max="10" width="9.140625" style="173"/>
    <col min="11" max="11" width="29.140625" style="173" customWidth="1"/>
    <col min="12" max="16384" width="9.140625" style="173"/>
  </cols>
  <sheetData>
    <row r="1" spans="1:11" ht="27.6" customHeight="1" x14ac:dyDescent="0.15">
      <c r="A1" s="748" t="s">
        <v>330</v>
      </c>
      <c r="B1" s="748"/>
      <c r="C1" s="748"/>
      <c r="D1" s="748"/>
      <c r="E1" s="748"/>
      <c r="F1" s="748"/>
      <c r="G1" s="748"/>
      <c r="H1" s="173" t="s">
        <v>524</v>
      </c>
      <c r="I1" s="749" t="s">
        <v>525</v>
      </c>
      <c r="J1" s="749"/>
      <c r="K1" s="749"/>
    </row>
    <row r="2" spans="1:11" ht="27.6" customHeight="1" x14ac:dyDescent="0.15">
      <c r="A2" s="173" t="s">
        <v>430</v>
      </c>
      <c r="C2" s="173" t="s">
        <v>457</v>
      </c>
    </row>
    <row r="3" spans="1:11" ht="27.6" customHeight="1" x14ac:dyDescent="0.15">
      <c r="C3" s="173" t="s">
        <v>431</v>
      </c>
    </row>
    <row r="4" spans="1:11" ht="27.6" customHeight="1" x14ac:dyDescent="0.15">
      <c r="C4" s="173" t="s">
        <v>433</v>
      </c>
    </row>
    <row r="5" spans="1:11" ht="27.6" customHeight="1" x14ac:dyDescent="0.15">
      <c r="C5" s="173" t="s">
        <v>432</v>
      </c>
    </row>
    <row r="6" spans="1:11" ht="27.6" customHeight="1" x14ac:dyDescent="0.15">
      <c r="C6" s="173" t="s">
        <v>523</v>
      </c>
    </row>
    <row r="7" spans="1:11" ht="27.6" customHeight="1" thickBot="1" x14ac:dyDescent="0.2"/>
    <row r="8" spans="1:11" ht="27.6" customHeight="1" thickBot="1" x14ac:dyDescent="0.2">
      <c r="A8" s="745" t="s">
        <v>359</v>
      </c>
      <c r="B8" s="746"/>
      <c r="C8" s="747"/>
    </row>
    <row r="9" spans="1:11" ht="27.6" customHeight="1" x14ac:dyDescent="0.15">
      <c r="B9" s="173" t="s">
        <v>331</v>
      </c>
      <c r="E9" s="173" t="s">
        <v>242</v>
      </c>
    </row>
    <row r="10" spans="1:11" ht="18" customHeight="1" x14ac:dyDescent="0.15">
      <c r="B10" s="173" t="s">
        <v>236</v>
      </c>
      <c r="E10" s="173" t="s">
        <v>243</v>
      </c>
    </row>
    <row r="11" spans="1:11" ht="18" customHeight="1" x14ac:dyDescent="0.15">
      <c r="B11" s="174" t="s">
        <v>237</v>
      </c>
      <c r="E11" s="173" t="s">
        <v>244</v>
      </c>
      <c r="J11" s="173" t="s">
        <v>110</v>
      </c>
    </row>
    <row r="12" spans="1:11" ht="18" customHeight="1" x14ac:dyDescent="0.15">
      <c r="B12" s="174" t="s">
        <v>238</v>
      </c>
      <c r="E12" s="173" t="s">
        <v>244</v>
      </c>
      <c r="J12" s="173" t="s">
        <v>37</v>
      </c>
    </row>
    <row r="13" spans="1:11" ht="18" customHeight="1" x14ac:dyDescent="0.15">
      <c r="B13" s="174" t="s">
        <v>239</v>
      </c>
      <c r="E13" s="173" t="s">
        <v>244</v>
      </c>
      <c r="J13" s="173" t="s">
        <v>111</v>
      </c>
    </row>
    <row r="14" spans="1:11" ht="18" customHeight="1" x14ac:dyDescent="0.15">
      <c r="B14" s="173" t="s">
        <v>108</v>
      </c>
      <c r="E14" s="173" t="s">
        <v>321</v>
      </c>
    </row>
    <row r="15" spans="1:11" ht="18" customHeight="1" x14ac:dyDescent="0.15">
      <c r="B15" s="173" t="s">
        <v>240</v>
      </c>
      <c r="E15" s="173" t="s">
        <v>526</v>
      </c>
    </row>
    <row r="16" spans="1:11" ht="18" customHeight="1" x14ac:dyDescent="0.15">
      <c r="B16" s="173" t="s">
        <v>179</v>
      </c>
      <c r="E16" s="173" t="s">
        <v>322</v>
      </c>
    </row>
    <row r="17" spans="1:11" ht="18" customHeight="1" x14ac:dyDescent="0.15">
      <c r="B17" s="173" t="s">
        <v>241</v>
      </c>
      <c r="E17" s="173" t="s">
        <v>245</v>
      </c>
    </row>
    <row r="18" spans="1:11" ht="18" customHeight="1" x14ac:dyDescent="0.15">
      <c r="B18" s="173" t="s">
        <v>317</v>
      </c>
      <c r="E18" s="173" t="s">
        <v>319</v>
      </c>
    </row>
    <row r="19" spans="1:11" ht="18" customHeight="1" x14ac:dyDescent="0.15">
      <c r="B19" s="173" t="s">
        <v>318</v>
      </c>
      <c r="E19" s="173" t="s">
        <v>319</v>
      </c>
    </row>
    <row r="20" spans="1:11" ht="18" customHeight="1" x14ac:dyDescent="0.15">
      <c r="B20" s="173" t="s">
        <v>429</v>
      </c>
      <c r="E20" s="173" t="s">
        <v>435</v>
      </c>
    </row>
    <row r="21" spans="1:11" ht="11.25" customHeight="1" thickBot="1" x14ac:dyDescent="0.2"/>
    <row r="22" spans="1:11" ht="18" customHeight="1" x14ac:dyDescent="0.15">
      <c r="B22" s="759" t="s">
        <v>357</v>
      </c>
      <c r="C22" s="760"/>
      <c r="D22" s="760"/>
      <c r="E22" s="760"/>
      <c r="F22" s="760"/>
      <c r="G22" s="760"/>
      <c r="H22" s="760"/>
      <c r="I22" s="760"/>
      <c r="J22" s="760"/>
      <c r="K22" s="761"/>
    </row>
    <row r="23" spans="1:11" ht="18" customHeight="1" thickBot="1" x14ac:dyDescent="0.2">
      <c r="B23" s="762"/>
      <c r="C23" s="763"/>
      <c r="D23" s="763"/>
      <c r="E23" s="763"/>
      <c r="F23" s="763"/>
      <c r="G23" s="763"/>
      <c r="H23" s="763"/>
      <c r="I23" s="763"/>
      <c r="J23" s="763"/>
      <c r="K23" s="764"/>
    </row>
    <row r="24" spans="1:11" ht="18" customHeight="1" x14ac:dyDescent="0.15">
      <c r="B24" s="765" t="s">
        <v>358</v>
      </c>
      <c r="C24" s="765"/>
      <c r="D24" s="765"/>
      <c r="E24" s="765"/>
      <c r="F24" s="765"/>
      <c r="G24" s="765"/>
      <c r="H24" s="765"/>
      <c r="I24" s="765"/>
      <c r="J24" s="765"/>
      <c r="K24" s="765"/>
    </row>
    <row r="25" spans="1:11" ht="18" customHeight="1" x14ac:dyDescent="0.15">
      <c r="B25" s="742" t="s">
        <v>386</v>
      </c>
      <c r="C25" s="742"/>
      <c r="D25" s="742"/>
      <c r="E25" s="742"/>
      <c r="F25" s="742"/>
      <c r="G25" s="742"/>
      <c r="H25" s="742"/>
      <c r="I25" s="742"/>
      <c r="J25" s="742"/>
      <c r="K25" s="742"/>
    </row>
    <row r="26" spans="1:11" ht="7.5" customHeight="1" x14ac:dyDescent="0.15"/>
    <row r="27" spans="1:11" ht="18" customHeight="1" thickBot="1" x14ac:dyDescent="0.2">
      <c r="A27" s="236" t="s">
        <v>332</v>
      </c>
    </row>
    <row r="28" spans="1:11" ht="18" customHeight="1" thickBot="1" x14ac:dyDescent="0.2">
      <c r="A28" s="745" t="s">
        <v>261</v>
      </c>
      <c r="B28" s="746"/>
      <c r="C28" s="747"/>
    </row>
    <row r="29" spans="1:11" ht="18" customHeight="1" x14ac:dyDescent="0.15">
      <c r="A29" s="173">
        <v>1</v>
      </c>
      <c r="B29" s="173" t="s">
        <v>246</v>
      </c>
    </row>
    <row r="30" spans="1:11" ht="18" customHeight="1" x14ac:dyDescent="0.15">
      <c r="C30" s="173" t="s">
        <v>260</v>
      </c>
    </row>
    <row r="31" spans="1:11" ht="18" customHeight="1" x14ac:dyDescent="0.15">
      <c r="A31" s="173">
        <v>2</v>
      </c>
      <c r="B31" s="173" t="s">
        <v>262</v>
      </c>
    </row>
    <row r="32" spans="1:11" ht="18" customHeight="1" thickBot="1" x14ac:dyDescent="0.2">
      <c r="C32" s="173" t="s">
        <v>360</v>
      </c>
    </row>
    <row r="33" spans="1:11" ht="18" customHeight="1" thickBot="1" x14ac:dyDescent="0.2">
      <c r="A33" s="745" t="s">
        <v>263</v>
      </c>
      <c r="B33" s="746"/>
      <c r="C33" s="747"/>
    </row>
    <row r="34" spans="1:11" ht="18" customHeight="1" x14ac:dyDescent="0.15">
      <c r="A34" s="173">
        <v>1</v>
      </c>
      <c r="B34" s="173" t="s">
        <v>266</v>
      </c>
    </row>
    <row r="35" spans="1:11" ht="18" customHeight="1" x14ac:dyDescent="0.15">
      <c r="C35" s="744" t="s">
        <v>323</v>
      </c>
      <c r="D35" s="744"/>
      <c r="E35" s="744"/>
      <c r="F35" s="744"/>
      <c r="G35" s="744"/>
      <c r="H35" s="744"/>
      <c r="I35" s="744"/>
      <c r="J35" s="744"/>
    </row>
    <row r="36" spans="1:11" ht="18" customHeight="1" x14ac:dyDescent="0.15">
      <c r="C36" s="173" t="s">
        <v>356</v>
      </c>
    </row>
    <row r="37" spans="1:11" ht="18" customHeight="1" x14ac:dyDescent="0.15">
      <c r="C37" s="173" t="s">
        <v>267</v>
      </c>
    </row>
    <row r="38" spans="1:11" ht="18" customHeight="1" x14ac:dyDescent="0.15">
      <c r="C38" s="173" t="s">
        <v>268</v>
      </c>
    </row>
    <row r="39" spans="1:11" ht="18" customHeight="1" x14ac:dyDescent="0.15">
      <c r="C39" s="173" t="s">
        <v>269</v>
      </c>
    </row>
    <row r="40" spans="1:11" ht="18" customHeight="1" x14ac:dyDescent="0.15">
      <c r="A40" s="173">
        <v>2</v>
      </c>
      <c r="B40" s="173" t="s">
        <v>264</v>
      </c>
    </row>
    <row r="41" spans="1:11" ht="18" customHeight="1" x14ac:dyDescent="0.15">
      <c r="C41" s="173" t="s">
        <v>324</v>
      </c>
    </row>
    <row r="42" spans="1:11" ht="18" customHeight="1" x14ac:dyDescent="0.15">
      <c r="C42" s="744" t="s">
        <v>325</v>
      </c>
      <c r="D42" s="744"/>
      <c r="E42" s="744"/>
      <c r="F42" s="744"/>
      <c r="G42" s="744"/>
      <c r="H42" s="744"/>
      <c r="I42" s="744"/>
      <c r="J42" s="744"/>
      <c r="K42" s="744"/>
    </row>
    <row r="43" spans="1:11" ht="18" customHeight="1" x14ac:dyDescent="0.15">
      <c r="C43" s="758" t="s">
        <v>265</v>
      </c>
      <c r="D43" s="758"/>
      <c r="E43" s="758"/>
      <c r="F43" s="758"/>
      <c r="G43" s="758"/>
      <c r="H43" s="758"/>
      <c r="I43" s="758"/>
      <c r="J43" s="758"/>
      <c r="K43" s="758"/>
    </row>
    <row r="44" spans="1:11" ht="18" customHeight="1" x14ac:dyDescent="0.15">
      <c r="C44" s="173" t="s">
        <v>270</v>
      </c>
    </row>
    <row r="45" spans="1:11" ht="18" customHeight="1" x14ac:dyDescent="0.15">
      <c r="C45" s="744" t="s">
        <v>320</v>
      </c>
      <c r="D45" s="744"/>
      <c r="E45" s="744"/>
      <c r="F45" s="744"/>
      <c r="G45" s="744"/>
      <c r="H45" s="744"/>
      <c r="I45" s="744"/>
      <c r="J45" s="744"/>
      <c r="K45" s="744"/>
    </row>
    <row r="46" spans="1:11" ht="18" customHeight="1" x14ac:dyDescent="0.15">
      <c r="A46" s="173">
        <v>3</v>
      </c>
      <c r="B46" s="173" t="s">
        <v>271</v>
      </c>
    </row>
    <row r="47" spans="1:11" ht="18" customHeight="1" x14ac:dyDescent="0.15">
      <c r="C47" s="750" t="s">
        <v>326</v>
      </c>
      <c r="D47" s="750"/>
      <c r="E47" s="750"/>
      <c r="F47" s="750"/>
      <c r="G47" s="750"/>
      <c r="H47" s="750"/>
      <c r="I47" s="750"/>
      <c r="J47" s="750"/>
      <c r="K47" s="750"/>
    </row>
    <row r="48" spans="1:11" ht="18" customHeight="1" x14ac:dyDescent="0.15">
      <c r="C48" s="173" t="s">
        <v>272</v>
      </c>
    </row>
    <row r="49" spans="1:11" ht="18" customHeight="1" x14ac:dyDescent="0.15">
      <c r="C49" s="173" t="s">
        <v>273</v>
      </c>
    </row>
    <row r="50" spans="1:11" ht="18" customHeight="1" x14ac:dyDescent="0.15">
      <c r="C50" s="751" t="s">
        <v>274</v>
      </c>
      <c r="D50" s="751"/>
      <c r="E50" s="751"/>
      <c r="F50" s="751"/>
      <c r="G50" s="751"/>
      <c r="H50" s="751"/>
      <c r="I50" s="751"/>
      <c r="J50" s="751"/>
      <c r="K50" s="751"/>
    </row>
    <row r="51" spans="1:11" ht="18" customHeight="1" x14ac:dyDescent="0.15">
      <c r="C51" s="173" t="s">
        <v>320</v>
      </c>
    </row>
    <row r="52" spans="1:11" ht="18" customHeight="1" x14ac:dyDescent="0.15">
      <c r="A52" s="173">
        <v>4</v>
      </c>
      <c r="B52" s="173" t="s">
        <v>275</v>
      </c>
    </row>
    <row r="53" spans="1:11" ht="18" customHeight="1" x14ac:dyDescent="0.15">
      <c r="C53" s="173" t="s">
        <v>327</v>
      </c>
    </row>
    <row r="54" spans="1:11" ht="18" customHeight="1" x14ac:dyDescent="0.15">
      <c r="A54" s="173">
        <v>5</v>
      </c>
      <c r="B54" s="173" t="s">
        <v>276</v>
      </c>
    </row>
    <row r="55" spans="1:11" ht="18" customHeight="1" x14ac:dyDescent="0.15">
      <c r="C55" s="173" t="s">
        <v>277</v>
      </c>
    </row>
    <row r="56" spans="1:11" ht="18" customHeight="1" x14ac:dyDescent="0.15">
      <c r="C56" s="173" t="s">
        <v>278</v>
      </c>
    </row>
    <row r="57" spans="1:11" ht="18" customHeight="1" thickBot="1" x14ac:dyDescent="0.2">
      <c r="C57" s="173" t="s">
        <v>279</v>
      </c>
    </row>
    <row r="58" spans="1:11" ht="18" customHeight="1" x14ac:dyDescent="0.15">
      <c r="C58" s="752" t="s">
        <v>328</v>
      </c>
      <c r="D58" s="753"/>
      <c r="E58" s="753"/>
      <c r="F58" s="753"/>
      <c r="G58" s="753"/>
      <c r="H58" s="753"/>
      <c r="I58" s="753"/>
      <c r="J58" s="753"/>
      <c r="K58" s="754"/>
    </row>
    <row r="59" spans="1:11" ht="18" customHeight="1" thickBot="1" x14ac:dyDescent="0.2">
      <c r="C59" s="755"/>
      <c r="D59" s="756"/>
      <c r="E59" s="756"/>
      <c r="F59" s="756"/>
      <c r="G59" s="756"/>
      <c r="H59" s="756"/>
      <c r="I59" s="756"/>
      <c r="J59" s="756"/>
      <c r="K59" s="757"/>
    </row>
    <row r="60" spans="1:11" ht="12" customHeight="1" thickBot="1" x14ac:dyDescent="0.2">
      <c r="C60" s="235"/>
      <c r="D60" s="235"/>
      <c r="E60" s="235"/>
      <c r="F60" s="235"/>
      <c r="G60" s="235"/>
      <c r="H60" s="235"/>
      <c r="I60" s="235"/>
      <c r="J60" s="235"/>
      <c r="K60" s="235"/>
    </row>
    <row r="61" spans="1:11" ht="18" customHeight="1" thickBot="1" x14ac:dyDescent="0.2">
      <c r="A61" s="745" t="s">
        <v>329</v>
      </c>
      <c r="B61" s="746"/>
      <c r="C61" s="747"/>
      <c r="D61" s="235"/>
      <c r="E61" s="235"/>
      <c r="F61" s="235"/>
      <c r="G61" s="235"/>
      <c r="H61" s="235"/>
      <c r="I61" s="235"/>
      <c r="J61" s="235"/>
      <c r="K61" s="235"/>
    </row>
    <row r="62" spans="1:11" ht="18" customHeight="1" x14ac:dyDescent="0.15">
      <c r="A62" s="173">
        <v>1</v>
      </c>
      <c r="B62" s="173" t="s">
        <v>280</v>
      </c>
    </row>
    <row r="63" spans="1:11" ht="18" customHeight="1" x14ac:dyDescent="0.15">
      <c r="C63" s="173" t="s">
        <v>281</v>
      </c>
    </row>
    <row r="64" spans="1:11" ht="18" customHeight="1" x14ac:dyDescent="0.15">
      <c r="A64" s="173">
        <v>2</v>
      </c>
      <c r="B64" s="173" t="s">
        <v>348</v>
      </c>
    </row>
    <row r="65" spans="3:11" ht="18" customHeight="1" x14ac:dyDescent="0.15">
      <c r="C65" s="173" t="s">
        <v>349</v>
      </c>
    </row>
    <row r="66" spans="3:11" ht="18" customHeight="1" x14ac:dyDescent="0.15">
      <c r="C66" s="173" t="s">
        <v>350</v>
      </c>
    </row>
    <row r="67" spans="3:11" ht="18" customHeight="1" x14ac:dyDescent="0.15">
      <c r="C67" s="173" t="s">
        <v>355</v>
      </c>
    </row>
    <row r="68" spans="3:11" ht="18" customHeight="1" x14ac:dyDescent="0.15">
      <c r="C68" s="173" t="s">
        <v>351</v>
      </c>
    </row>
    <row r="69" spans="3:11" ht="18" customHeight="1" x14ac:dyDescent="0.15">
      <c r="C69" s="173" t="s">
        <v>352</v>
      </c>
    </row>
    <row r="70" spans="3:11" ht="18" customHeight="1" x14ac:dyDescent="0.15">
      <c r="C70" s="173" t="s">
        <v>353</v>
      </c>
    </row>
    <row r="71" spans="3:11" ht="18" customHeight="1" x14ac:dyDescent="0.15">
      <c r="C71" s="173" t="s">
        <v>354</v>
      </c>
    </row>
    <row r="72" spans="3:11" ht="18" customHeight="1" x14ac:dyDescent="0.15">
      <c r="C72" s="743" t="s">
        <v>282</v>
      </c>
      <c r="D72" s="743"/>
      <c r="E72" s="743"/>
      <c r="F72" s="743"/>
      <c r="G72" s="743"/>
      <c r="H72" s="743"/>
      <c r="I72" s="743"/>
      <c r="J72" s="743"/>
      <c r="K72" s="743"/>
    </row>
    <row r="73" spans="3:11" ht="18" customHeight="1" x14ac:dyDescent="0.15">
      <c r="H73" s="742" t="s">
        <v>496</v>
      </c>
      <c r="I73" s="742"/>
      <c r="J73" s="742"/>
      <c r="K73" s="742"/>
    </row>
    <row r="74" spans="3:11" ht="18" customHeight="1" x14ac:dyDescent="0.15"/>
    <row r="75" spans="3:11" ht="18" customHeight="1" x14ac:dyDescent="0.15"/>
    <row r="76" spans="3:11" ht="18" customHeight="1" x14ac:dyDescent="0.15"/>
    <row r="77" spans="3:11" ht="18" customHeight="1" x14ac:dyDescent="0.15"/>
  </sheetData>
  <mergeCells count="18">
    <mergeCell ref="A1:G1"/>
    <mergeCell ref="I1:K1"/>
    <mergeCell ref="C47:K47"/>
    <mergeCell ref="C50:K50"/>
    <mergeCell ref="C58:K59"/>
    <mergeCell ref="A8:C8"/>
    <mergeCell ref="C43:K43"/>
    <mergeCell ref="C42:K42"/>
    <mergeCell ref="B22:K23"/>
    <mergeCell ref="B24:K24"/>
    <mergeCell ref="B25:K25"/>
    <mergeCell ref="A28:C28"/>
    <mergeCell ref="A33:C33"/>
    <mergeCell ref="H73:K73"/>
    <mergeCell ref="C72:K72"/>
    <mergeCell ref="C35:J35"/>
    <mergeCell ref="C45:K45"/>
    <mergeCell ref="A61:C61"/>
  </mergeCells>
  <phoneticPr fontId="1"/>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D0A73-51E0-4AD8-9FF2-FB1D768843B2}">
  <dimension ref="A1:R32"/>
  <sheetViews>
    <sheetView view="pageBreakPreview" zoomScale="60" zoomScaleNormal="100" workbookViewId="0">
      <selection activeCell="E4" sqref="E4:L4"/>
    </sheetView>
  </sheetViews>
  <sheetFormatPr defaultRowHeight="14.25" x14ac:dyDescent="0.15"/>
  <cols>
    <col min="1" max="1" width="2.5703125" style="117" customWidth="1"/>
    <col min="2" max="2" width="10.28515625" style="117" customWidth="1"/>
    <col min="3" max="3" width="4.140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6.7109375" style="117" customWidth="1"/>
    <col min="12" max="12" width="6.140625" style="117" customWidth="1"/>
    <col min="13" max="13" width="5.5703125" style="117" customWidth="1"/>
    <col min="14" max="15" width="4.42578125" style="117" customWidth="1"/>
    <col min="16" max="16" width="5.42578125" style="117" customWidth="1"/>
    <col min="17" max="17" width="5" style="117" customWidth="1"/>
    <col min="18" max="18" width="3.42578125" style="117" customWidth="1"/>
    <col min="19" max="19" width="12.85546875" style="117" bestFit="1" customWidth="1"/>
    <col min="20" max="233" width="9.140625" style="117"/>
    <col min="234" max="234" width="2.5703125" style="117" customWidth="1"/>
    <col min="235" max="235" width="13.28515625" style="117" customWidth="1"/>
    <col min="236" max="237" width="2.42578125" style="117" customWidth="1"/>
    <col min="238" max="238" width="13.28515625" style="117" customWidth="1"/>
    <col min="239" max="239" width="2.42578125" style="117" customWidth="1"/>
    <col min="240" max="242" width="8.7109375" style="117" customWidth="1"/>
    <col min="243" max="245" width="12.140625" style="117" customWidth="1"/>
    <col min="246" max="256" width="9.140625" style="117"/>
    <col min="257" max="257" width="2.5703125" style="117" customWidth="1"/>
    <col min="258" max="258" width="10.28515625" style="117" customWidth="1"/>
    <col min="259" max="259" width="4.140625" style="117" customWidth="1"/>
    <col min="260" max="260" width="2.42578125" style="117" customWidth="1"/>
    <col min="261" max="261" width="10.85546875" style="117" customWidth="1"/>
    <col min="262" max="262" width="7.28515625" style="117" customWidth="1"/>
    <col min="263" max="263" width="6" style="117" customWidth="1"/>
    <col min="264" max="264" width="10.7109375" style="117" customWidth="1"/>
    <col min="265" max="265" width="6.85546875" style="117" customWidth="1"/>
    <col min="266" max="266" width="4.5703125" style="117" customWidth="1"/>
    <col min="267" max="267" width="6.7109375" style="117" customWidth="1"/>
    <col min="268" max="268" width="6.140625" style="117" customWidth="1"/>
    <col min="269" max="269" width="5.5703125" style="117" customWidth="1"/>
    <col min="270" max="271" width="4.42578125" style="117" customWidth="1"/>
    <col min="272" max="272" width="5.42578125" style="117" customWidth="1"/>
    <col min="273" max="273" width="5" style="117" customWidth="1"/>
    <col min="274" max="274" width="3.42578125" style="117" customWidth="1"/>
    <col min="275" max="275" width="12.85546875" style="117" bestFit="1" customWidth="1"/>
    <col min="276" max="489" width="9.140625" style="117"/>
    <col min="490" max="490" width="2.5703125" style="117" customWidth="1"/>
    <col min="491" max="491" width="13.28515625" style="117" customWidth="1"/>
    <col min="492" max="493" width="2.42578125" style="117" customWidth="1"/>
    <col min="494" max="494" width="13.28515625" style="117" customWidth="1"/>
    <col min="495" max="495" width="2.42578125" style="117" customWidth="1"/>
    <col min="496" max="498" width="8.7109375" style="117" customWidth="1"/>
    <col min="499" max="501" width="12.140625" style="117" customWidth="1"/>
    <col min="502" max="512" width="9.140625" style="117"/>
    <col min="513" max="513" width="2.5703125" style="117" customWidth="1"/>
    <col min="514" max="514" width="10.28515625" style="117" customWidth="1"/>
    <col min="515" max="515" width="4.140625" style="117" customWidth="1"/>
    <col min="516" max="516" width="2.42578125" style="117" customWidth="1"/>
    <col min="517" max="517" width="10.85546875" style="117" customWidth="1"/>
    <col min="518" max="518" width="7.28515625" style="117" customWidth="1"/>
    <col min="519" max="519" width="6" style="117" customWidth="1"/>
    <col min="520" max="520" width="10.7109375" style="117" customWidth="1"/>
    <col min="521" max="521" width="6.85546875" style="117" customWidth="1"/>
    <col min="522" max="522" width="4.5703125" style="117" customWidth="1"/>
    <col min="523" max="523" width="6.7109375" style="117" customWidth="1"/>
    <col min="524" max="524" width="6.140625" style="117" customWidth="1"/>
    <col min="525" max="525" width="5.5703125" style="117" customWidth="1"/>
    <col min="526" max="527" width="4.42578125" style="117" customWidth="1"/>
    <col min="528" max="528" width="5.42578125" style="117" customWidth="1"/>
    <col min="529" max="529" width="5" style="117" customWidth="1"/>
    <col min="530" max="530" width="3.42578125" style="117" customWidth="1"/>
    <col min="531" max="531" width="12.85546875" style="117" bestFit="1" customWidth="1"/>
    <col min="532" max="745" width="9.140625" style="117"/>
    <col min="746" max="746" width="2.5703125" style="117" customWidth="1"/>
    <col min="747" max="747" width="13.28515625" style="117" customWidth="1"/>
    <col min="748" max="749" width="2.42578125" style="117" customWidth="1"/>
    <col min="750" max="750" width="13.28515625" style="117" customWidth="1"/>
    <col min="751" max="751" width="2.42578125" style="117" customWidth="1"/>
    <col min="752" max="754" width="8.7109375" style="117" customWidth="1"/>
    <col min="755" max="757" width="12.140625" style="117" customWidth="1"/>
    <col min="758" max="768" width="9.140625" style="117"/>
    <col min="769" max="769" width="2.5703125" style="117" customWidth="1"/>
    <col min="770" max="770" width="10.28515625" style="117" customWidth="1"/>
    <col min="771" max="771" width="4.140625" style="117" customWidth="1"/>
    <col min="772" max="772" width="2.42578125" style="117" customWidth="1"/>
    <col min="773" max="773" width="10.85546875" style="117" customWidth="1"/>
    <col min="774" max="774" width="7.28515625" style="117" customWidth="1"/>
    <col min="775" max="775" width="6" style="117" customWidth="1"/>
    <col min="776" max="776" width="10.7109375" style="117" customWidth="1"/>
    <col min="777" max="777" width="6.85546875" style="117" customWidth="1"/>
    <col min="778" max="778" width="4.5703125" style="117" customWidth="1"/>
    <col min="779" max="779" width="6.7109375" style="117" customWidth="1"/>
    <col min="780" max="780" width="6.140625" style="117" customWidth="1"/>
    <col min="781" max="781" width="5.5703125" style="117" customWidth="1"/>
    <col min="782" max="783" width="4.42578125" style="117" customWidth="1"/>
    <col min="784" max="784" width="5.42578125" style="117" customWidth="1"/>
    <col min="785" max="785" width="5" style="117" customWidth="1"/>
    <col min="786" max="786" width="3.42578125" style="117" customWidth="1"/>
    <col min="787" max="787" width="12.85546875" style="117" bestFit="1" customWidth="1"/>
    <col min="788" max="1001" width="9.140625" style="117"/>
    <col min="1002" max="1002" width="2.5703125" style="117" customWidth="1"/>
    <col min="1003" max="1003" width="13.28515625" style="117" customWidth="1"/>
    <col min="1004" max="1005" width="2.42578125" style="117" customWidth="1"/>
    <col min="1006" max="1006" width="13.28515625" style="117" customWidth="1"/>
    <col min="1007" max="1007" width="2.42578125" style="117" customWidth="1"/>
    <col min="1008" max="1010" width="8.7109375" style="117" customWidth="1"/>
    <col min="1011" max="1013" width="12.140625" style="117" customWidth="1"/>
    <col min="1014" max="1024" width="9.140625" style="117"/>
    <col min="1025" max="1025" width="2.5703125" style="117" customWidth="1"/>
    <col min="1026" max="1026" width="10.28515625" style="117" customWidth="1"/>
    <col min="1027" max="1027" width="4.140625" style="117" customWidth="1"/>
    <col min="1028" max="1028" width="2.42578125" style="117" customWidth="1"/>
    <col min="1029" max="1029" width="10.85546875" style="117" customWidth="1"/>
    <col min="1030" max="1030" width="7.28515625" style="117" customWidth="1"/>
    <col min="1031" max="1031" width="6" style="117" customWidth="1"/>
    <col min="1032" max="1032" width="10.7109375" style="117" customWidth="1"/>
    <col min="1033" max="1033" width="6.85546875" style="117" customWidth="1"/>
    <col min="1034" max="1034" width="4.5703125" style="117" customWidth="1"/>
    <col min="1035" max="1035" width="6.7109375" style="117" customWidth="1"/>
    <col min="1036" max="1036" width="6.140625" style="117" customWidth="1"/>
    <col min="1037" max="1037" width="5.5703125" style="117" customWidth="1"/>
    <col min="1038" max="1039" width="4.42578125" style="117" customWidth="1"/>
    <col min="1040" max="1040" width="5.42578125" style="117" customWidth="1"/>
    <col min="1041" max="1041" width="5" style="117" customWidth="1"/>
    <col min="1042" max="1042" width="3.42578125" style="117" customWidth="1"/>
    <col min="1043" max="1043" width="12.85546875" style="117" bestFit="1" customWidth="1"/>
    <col min="1044" max="1257" width="9.140625" style="117"/>
    <col min="1258" max="1258" width="2.5703125" style="117" customWidth="1"/>
    <col min="1259" max="1259" width="13.28515625" style="117" customWidth="1"/>
    <col min="1260" max="1261" width="2.42578125" style="117" customWidth="1"/>
    <col min="1262" max="1262" width="13.28515625" style="117" customWidth="1"/>
    <col min="1263" max="1263" width="2.42578125" style="117" customWidth="1"/>
    <col min="1264" max="1266" width="8.7109375" style="117" customWidth="1"/>
    <col min="1267" max="1269" width="12.140625" style="117" customWidth="1"/>
    <col min="1270" max="1280" width="9.140625" style="117"/>
    <col min="1281" max="1281" width="2.5703125" style="117" customWidth="1"/>
    <col min="1282" max="1282" width="10.28515625" style="117" customWidth="1"/>
    <col min="1283" max="1283" width="4.140625" style="117" customWidth="1"/>
    <col min="1284" max="1284" width="2.42578125" style="117" customWidth="1"/>
    <col min="1285" max="1285" width="10.85546875" style="117" customWidth="1"/>
    <col min="1286" max="1286" width="7.28515625" style="117" customWidth="1"/>
    <col min="1287" max="1287" width="6" style="117" customWidth="1"/>
    <col min="1288" max="1288" width="10.7109375" style="117" customWidth="1"/>
    <col min="1289" max="1289" width="6.85546875" style="117" customWidth="1"/>
    <col min="1290" max="1290" width="4.5703125" style="117" customWidth="1"/>
    <col min="1291" max="1291" width="6.7109375" style="117" customWidth="1"/>
    <col min="1292" max="1292" width="6.140625" style="117" customWidth="1"/>
    <col min="1293" max="1293" width="5.5703125" style="117" customWidth="1"/>
    <col min="1294" max="1295" width="4.42578125" style="117" customWidth="1"/>
    <col min="1296" max="1296" width="5.42578125" style="117" customWidth="1"/>
    <col min="1297" max="1297" width="5" style="117" customWidth="1"/>
    <col min="1298" max="1298" width="3.42578125" style="117" customWidth="1"/>
    <col min="1299" max="1299" width="12.85546875" style="117" bestFit="1" customWidth="1"/>
    <col min="1300" max="1513" width="9.140625" style="117"/>
    <col min="1514" max="1514" width="2.5703125" style="117" customWidth="1"/>
    <col min="1515" max="1515" width="13.28515625" style="117" customWidth="1"/>
    <col min="1516" max="1517" width="2.42578125" style="117" customWidth="1"/>
    <col min="1518" max="1518" width="13.28515625" style="117" customWidth="1"/>
    <col min="1519" max="1519" width="2.42578125" style="117" customWidth="1"/>
    <col min="1520" max="1522" width="8.7109375" style="117" customWidth="1"/>
    <col min="1523" max="1525" width="12.140625" style="117" customWidth="1"/>
    <col min="1526" max="1536" width="9.140625" style="117"/>
    <col min="1537" max="1537" width="2.5703125" style="117" customWidth="1"/>
    <col min="1538" max="1538" width="10.28515625" style="117" customWidth="1"/>
    <col min="1539" max="1539" width="4.140625" style="117" customWidth="1"/>
    <col min="1540" max="1540" width="2.42578125" style="117" customWidth="1"/>
    <col min="1541" max="1541" width="10.85546875" style="117" customWidth="1"/>
    <col min="1542" max="1542" width="7.28515625" style="117" customWidth="1"/>
    <col min="1543" max="1543" width="6" style="117" customWidth="1"/>
    <col min="1544" max="1544" width="10.7109375" style="117" customWidth="1"/>
    <col min="1545" max="1545" width="6.85546875" style="117" customWidth="1"/>
    <col min="1546" max="1546" width="4.5703125" style="117" customWidth="1"/>
    <col min="1547" max="1547" width="6.7109375" style="117" customWidth="1"/>
    <col min="1548" max="1548" width="6.140625" style="117" customWidth="1"/>
    <col min="1549" max="1549" width="5.5703125" style="117" customWidth="1"/>
    <col min="1550" max="1551" width="4.42578125" style="117" customWidth="1"/>
    <col min="1552" max="1552" width="5.42578125" style="117" customWidth="1"/>
    <col min="1553" max="1553" width="5" style="117" customWidth="1"/>
    <col min="1554" max="1554" width="3.42578125" style="117" customWidth="1"/>
    <col min="1555" max="1555" width="12.85546875" style="117" bestFit="1" customWidth="1"/>
    <col min="1556" max="1769" width="9.140625" style="117"/>
    <col min="1770" max="1770" width="2.5703125" style="117" customWidth="1"/>
    <col min="1771" max="1771" width="13.28515625" style="117" customWidth="1"/>
    <col min="1772" max="1773" width="2.42578125" style="117" customWidth="1"/>
    <col min="1774" max="1774" width="13.28515625" style="117" customWidth="1"/>
    <col min="1775" max="1775" width="2.42578125" style="117" customWidth="1"/>
    <col min="1776" max="1778" width="8.7109375" style="117" customWidth="1"/>
    <col min="1779" max="1781" width="12.140625" style="117" customWidth="1"/>
    <col min="1782" max="1792" width="9.140625" style="117"/>
    <col min="1793" max="1793" width="2.5703125" style="117" customWidth="1"/>
    <col min="1794" max="1794" width="10.28515625" style="117" customWidth="1"/>
    <col min="1795" max="1795" width="4.140625" style="117" customWidth="1"/>
    <col min="1796" max="1796" width="2.42578125" style="117" customWidth="1"/>
    <col min="1797" max="1797" width="10.85546875" style="117" customWidth="1"/>
    <col min="1798" max="1798" width="7.28515625" style="117" customWidth="1"/>
    <col min="1799" max="1799" width="6" style="117" customWidth="1"/>
    <col min="1800" max="1800" width="10.7109375" style="117" customWidth="1"/>
    <col min="1801" max="1801" width="6.85546875" style="117" customWidth="1"/>
    <col min="1802" max="1802" width="4.5703125" style="117" customWidth="1"/>
    <col min="1803" max="1803" width="6.7109375" style="117" customWidth="1"/>
    <col min="1804" max="1804" width="6.140625" style="117" customWidth="1"/>
    <col min="1805" max="1805" width="5.5703125" style="117" customWidth="1"/>
    <col min="1806" max="1807" width="4.42578125" style="117" customWidth="1"/>
    <col min="1808" max="1808" width="5.42578125" style="117" customWidth="1"/>
    <col min="1809" max="1809" width="5" style="117" customWidth="1"/>
    <col min="1810" max="1810" width="3.42578125" style="117" customWidth="1"/>
    <col min="1811" max="1811" width="12.85546875" style="117" bestFit="1" customWidth="1"/>
    <col min="1812" max="2025" width="9.140625" style="117"/>
    <col min="2026" max="2026" width="2.5703125" style="117" customWidth="1"/>
    <col min="2027" max="2027" width="13.28515625" style="117" customWidth="1"/>
    <col min="2028" max="2029" width="2.42578125" style="117" customWidth="1"/>
    <col min="2030" max="2030" width="13.28515625" style="117" customWidth="1"/>
    <col min="2031" max="2031" width="2.42578125" style="117" customWidth="1"/>
    <col min="2032" max="2034" width="8.7109375" style="117" customWidth="1"/>
    <col min="2035" max="2037" width="12.140625" style="117" customWidth="1"/>
    <col min="2038" max="2048" width="9.140625" style="117"/>
    <col min="2049" max="2049" width="2.5703125" style="117" customWidth="1"/>
    <col min="2050" max="2050" width="10.28515625" style="117" customWidth="1"/>
    <col min="2051" max="2051" width="4.140625" style="117" customWidth="1"/>
    <col min="2052" max="2052" width="2.42578125" style="117" customWidth="1"/>
    <col min="2053" max="2053" width="10.85546875" style="117" customWidth="1"/>
    <col min="2054" max="2054" width="7.28515625" style="117" customWidth="1"/>
    <col min="2055" max="2055" width="6" style="117" customWidth="1"/>
    <col min="2056" max="2056" width="10.7109375" style="117" customWidth="1"/>
    <col min="2057" max="2057" width="6.85546875" style="117" customWidth="1"/>
    <col min="2058" max="2058" width="4.5703125" style="117" customWidth="1"/>
    <col min="2059" max="2059" width="6.7109375" style="117" customWidth="1"/>
    <col min="2060" max="2060" width="6.140625" style="117" customWidth="1"/>
    <col min="2061" max="2061" width="5.5703125" style="117" customWidth="1"/>
    <col min="2062" max="2063" width="4.42578125" style="117" customWidth="1"/>
    <col min="2064" max="2064" width="5.42578125" style="117" customWidth="1"/>
    <col min="2065" max="2065" width="5" style="117" customWidth="1"/>
    <col min="2066" max="2066" width="3.42578125" style="117" customWidth="1"/>
    <col min="2067" max="2067" width="12.85546875" style="117" bestFit="1" customWidth="1"/>
    <col min="2068" max="2281" width="9.140625" style="117"/>
    <col min="2282" max="2282" width="2.5703125" style="117" customWidth="1"/>
    <col min="2283" max="2283" width="13.28515625" style="117" customWidth="1"/>
    <col min="2284" max="2285" width="2.42578125" style="117" customWidth="1"/>
    <col min="2286" max="2286" width="13.28515625" style="117" customWidth="1"/>
    <col min="2287" max="2287" width="2.42578125" style="117" customWidth="1"/>
    <col min="2288" max="2290" width="8.7109375" style="117" customWidth="1"/>
    <col min="2291" max="2293" width="12.140625" style="117" customWidth="1"/>
    <col min="2294" max="2304" width="9.140625" style="117"/>
    <col min="2305" max="2305" width="2.5703125" style="117" customWidth="1"/>
    <col min="2306" max="2306" width="10.28515625" style="117" customWidth="1"/>
    <col min="2307" max="2307" width="4.140625" style="117" customWidth="1"/>
    <col min="2308" max="2308" width="2.42578125" style="117" customWidth="1"/>
    <col min="2309" max="2309" width="10.85546875" style="117" customWidth="1"/>
    <col min="2310" max="2310" width="7.28515625" style="117" customWidth="1"/>
    <col min="2311" max="2311" width="6" style="117" customWidth="1"/>
    <col min="2312" max="2312" width="10.7109375" style="117" customWidth="1"/>
    <col min="2313" max="2313" width="6.85546875" style="117" customWidth="1"/>
    <col min="2314" max="2314" width="4.5703125" style="117" customWidth="1"/>
    <col min="2315" max="2315" width="6.7109375" style="117" customWidth="1"/>
    <col min="2316" max="2316" width="6.140625" style="117" customWidth="1"/>
    <col min="2317" max="2317" width="5.5703125" style="117" customWidth="1"/>
    <col min="2318" max="2319" width="4.42578125" style="117" customWidth="1"/>
    <col min="2320" max="2320" width="5.42578125" style="117" customWidth="1"/>
    <col min="2321" max="2321" width="5" style="117" customWidth="1"/>
    <col min="2322" max="2322" width="3.42578125" style="117" customWidth="1"/>
    <col min="2323" max="2323" width="12.85546875" style="117" bestFit="1" customWidth="1"/>
    <col min="2324" max="2537" width="9.140625" style="117"/>
    <col min="2538" max="2538" width="2.5703125" style="117" customWidth="1"/>
    <col min="2539" max="2539" width="13.28515625" style="117" customWidth="1"/>
    <col min="2540" max="2541" width="2.42578125" style="117" customWidth="1"/>
    <col min="2542" max="2542" width="13.28515625" style="117" customWidth="1"/>
    <col min="2543" max="2543" width="2.42578125" style="117" customWidth="1"/>
    <col min="2544" max="2546" width="8.7109375" style="117" customWidth="1"/>
    <col min="2547" max="2549" width="12.140625" style="117" customWidth="1"/>
    <col min="2550" max="2560" width="9.140625" style="117"/>
    <col min="2561" max="2561" width="2.5703125" style="117" customWidth="1"/>
    <col min="2562" max="2562" width="10.28515625" style="117" customWidth="1"/>
    <col min="2563" max="2563" width="4.140625" style="117" customWidth="1"/>
    <col min="2564" max="2564" width="2.42578125" style="117" customWidth="1"/>
    <col min="2565" max="2565" width="10.85546875" style="117" customWidth="1"/>
    <col min="2566" max="2566" width="7.28515625" style="117" customWidth="1"/>
    <col min="2567" max="2567" width="6" style="117" customWidth="1"/>
    <col min="2568" max="2568" width="10.7109375" style="117" customWidth="1"/>
    <col min="2569" max="2569" width="6.85546875" style="117" customWidth="1"/>
    <col min="2570" max="2570" width="4.5703125" style="117" customWidth="1"/>
    <col min="2571" max="2571" width="6.7109375" style="117" customWidth="1"/>
    <col min="2572" max="2572" width="6.140625" style="117" customWidth="1"/>
    <col min="2573" max="2573" width="5.5703125" style="117" customWidth="1"/>
    <col min="2574" max="2575" width="4.42578125" style="117" customWidth="1"/>
    <col min="2576" max="2576" width="5.42578125" style="117" customWidth="1"/>
    <col min="2577" max="2577" width="5" style="117" customWidth="1"/>
    <col min="2578" max="2578" width="3.42578125" style="117" customWidth="1"/>
    <col min="2579" max="2579" width="12.85546875" style="117" bestFit="1" customWidth="1"/>
    <col min="2580" max="2793" width="9.140625" style="117"/>
    <col min="2794" max="2794" width="2.5703125" style="117" customWidth="1"/>
    <col min="2795" max="2795" width="13.28515625" style="117" customWidth="1"/>
    <col min="2796" max="2797" width="2.42578125" style="117" customWidth="1"/>
    <col min="2798" max="2798" width="13.28515625" style="117" customWidth="1"/>
    <col min="2799" max="2799" width="2.42578125" style="117" customWidth="1"/>
    <col min="2800" max="2802" width="8.7109375" style="117" customWidth="1"/>
    <col min="2803" max="2805" width="12.140625" style="117" customWidth="1"/>
    <col min="2806" max="2816" width="9.140625" style="117"/>
    <col min="2817" max="2817" width="2.5703125" style="117" customWidth="1"/>
    <col min="2818" max="2818" width="10.28515625" style="117" customWidth="1"/>
    <col min="2819" max="2819" width="4.140625" style="117" customWidth="1"/>
    <col min="2820" max="2820" width="2.42578125" style="117" customWidth="1"/>
    <col min="2821" max="2821" width="10.85546875" style="117" customWidth="1"/>
    <col min="2822" max="2822" width="7.28515625" style="117" customWidth="1"/>
    <col min="2823" max="2823" width="6" style="117" customWidth="1"/>
    <col min="2824" max="2824" width="10.7109375" style="117" customWidth="1"/>
    <col min="2825" max="2825" width="6.85546875" style="117" customWidth="1"/>
    <col min="2826" max="2826" width="4.5703125" style="117" customWidth="1"/>
    <col min="2827" max="2827" width="6.7109375" style="117" customWidth="1"/>
    <col min="2828" max="2828" width="6.140625" style="117" customWidth="1"/>
    <col min="2829" max="2829" width="5.5703125" style="117" customWidth="1"/>
    <col min="2830" max="2831" width="4.42578125" style="117" customWidth="1"/>
    <col min="2832" max="2832" width="5.42578125" style="117" customWidth="1"/>
    <col min="2833" max="2833" width="5" style="117" customWidth="1"/>
    <col min="2834" max="2834" width="3.42578125" style="117" customWidth="1"/>
    <col min="2835" max="2835" width="12.85546875" style="117" bestFit="1" customWidth="1"/>
    <col min="2836" max="3049" width="9.140625" style="117"/>
    <col min="3050" max="3050" width="2.5703125" style="117" customWidth="1"/>
    <col min="3051" max="3051" width="13.28515625" style="117" customWidth="1"/>
    <col min="3052" max="3053" width="2.42578125" style="117" customWidth="1"/>
    <col min="3054" max="3054" width="13.28515625" style="117" customWidth="1"/>
    <col min="3055" max="3055" width="2.42578125" style="117" customWidth="1"/>
    <col min="3056" max="3058" width="8.7109375" style="117" customWidth="1"/>
    <col min="3059" max="3061" width="12.140625" style="117" customWidth="1"/>
    <col min="3062" max="3072" width="9.140625" style="117"/>
    <col min="3073" max="3073" width="2.5703125" style="117" customWidth="1"/>
    <col min="3074" max="3074" width="10.28515625" style="117" customWidth="1"/>
    <col min="3075" max="3075" width="4.140625" style="117" customWidth="1"/>
    <col min="3076" max="3076" width="2.42578125" style="117" customWidth="1"/>
    <col min="3077" max="3077" width="10.85546875" style="117" customWidth="1"/>
    <col min="3078" max="3078" width="7.28515625" style="117" customWidth="1"/>
    <col min="3079" max="3079" width="6" style="117" customWidth="1"/>
    <col min="3080" max="3080" width="10.7109375" style="117" customWidth="1"/>
    <col min="3081" max="3081" width="6.85546875" style="117" customWidth="1"/>
    <col min="3082" max="3082" width="4.5703125" style="117" customWidth="1"/>
    <col min="3083" max="3083" width="6.7109375" style="117" customWidth="1"/>
    <col min="3084" max="3084" width="6.140625" style="117" customWidth="1"/>
    <col min="3085" max="3085" width="5.5703125" style="117" customWidth="1"/>
    <col min="3086" max="3087" width="4.42578125" style="117" customWidth="1"/>
    <col min="3088" max="3088" width="5.42578125" style="117" customWidth="1"/>
    <col min="3089" max="3089" width="5" style="117" customWidth="1"/>
    <col min="3090" max="3090" width="3.42578125" style="117" customWidth="1"/>
    <col min="3091" max="3091" width="12.85546875" style="117" bestFit="1" customWidth="1"/>
    <col min="3092" max="3305" width="9.140625" style="117"/>
    <col min="3306" max="3306" width="2.5703125" style="117" customWidth="1"/>
    <col min="3307" max="3307" width="13.28515625" style="117" customWidth="1"/>
    <col min="3308" max="3309" width="2.42578125" style="117" customWidth="1"/>
    <col min="3310" max="3310" width="13.28515625" style="117" customWidth="1"/>
    <col min="3311" max="3311" width="2.42578125" style="117" customWidth="1"/>
    <col min="3312" max="3314" width="8.7109375" style="117" customWidth="1"/>
    <col min="3315" max="3317" width="12.140625" style="117" customWidth="1"/>
    <col min="3318" max="3328" width="9.140625" style="117"/>
    <col min="3329" max="3329" width="2.5703125" style="117" customWidth="1"/>
    <col min="3330" max="3330" width="10.28515625" style="117" customWidth="1"/>
    <col min="3331" max="3331" width="4.140625" style="117" customWidth="1"/>
    <col min="3332" max="3332" width="2.42578125" style="117" customWidth="1"/>
    <col min="3333" max="3333" width="10.85546875" style="117" customWidth="1"/>
    <col min="3334" max="3334" width="7.28515625" style="117" customWidth="1"/>
    <col min="3335" max="3335" width="6" style="117" customWidth="1"/>
    <col min="3336" max="3336" width="10.7109375" style="117" customWidth="1"/>
    <col min="3337" max="3337" width="6.85546875" style="117" customWidth="1"/>
    <col min="3338" max="3338" width="4.5703125" style="117" customWidth="1"/>
    <col min="3339" max="3339" width="6.7109375" style="117" customWidth="1"/>
    <col min="3340" max="3340" width="6.140625" style="117" customWidth="1"/>
    <col min="3341" max="3341" width="5.5703125" style="117" customWidth="1"/>
    <col min="3342" max="3343" width="4.42578125" style="117" customWidth="1"/>
    <col min="3344" max="3344" width="5.42578125" style="117" customWidth="1"/>
    <col min="3345" max="3345" width="5" style="117" customWidth="1"/>
    <col min="3346" max="3346" width="3.42578125" style="117" customWidth="1"/>
    <col min="3347" max="3347" width="12.85546875" style="117" bestFit="1" customWidth="1"/>
    <col min="3348" max="3561" width="9.140625" style="117"/>
    <col min="3562" max="3562" width="2.5703125" style="117" customWidth="1"/>
    <col min="3563" max="3563" width="13.28515625" style="117" customWidth="1"/>
    <col min="3564" max="3565" width="2.42578125" style="117" customWidth="1"/>
    <col min="3566" max="3566" width="13.28515625" style="117" customWidth="1"/>
    <col min="3567" max="3567" width="2.42578125" style="117" customWidth="1"/>
    <col min="3568" max="3570" width="8.7109375" style="117" customWidth="1"/>
    <col min="3571" max="3573" width="12.140625" style="117" customWidth="1"/>
    <col min="3574" max="3584" width="9.140625" style="117"/>
    <col min="3585" max="3585" width="2.5703125" style="117" customWidth="1"/>
    <col min="3586" max="3586" width="10.28515625" style="117" customWidth="1"/>
    <col min="3587" max="3587" width="4.140625" style="117" customWidth="1"/>
    <col min="3588" max="3588" width="2.42578125" style="117" customWidth="1"/>
    <col min="3589" max="3589" width="10.85546875" style="117" customWidth="1"/>
    <col min="3590" max="3590" width="7.28515625" style="117" customWidth="1"/>
    <col min="3591" max="3591" width="6" style="117" customWidth="1"/>
    <col min="3592" max="3592" width="10.7109375" style="117" customWidth="1"/>
    <col min="3593" max="3593" width="6.85546875" style="117" customWidth="1"/>
    <col min="3594" max="3594" width="4.5703125" style="117" customWidth="1"/>
    <col min="3595" max="3595" width="6.7109375" style="117" customWidth="1"/>
    <col min="3596" max="3596" width="6.140625" style="117" customWidth="1"/>
    <col min="3597" max="3597" width="5.5703125" style="117" customWidth="1"/>
    <col min="3598" max="3599" width="4.42578125" style="117" customWidth="1"/>
    <col min="3600" max="3600" width="5.42578125" style="117" customWidth="1"/>
    <col min="3601" max="3601" width="5" style="117" customWidth="1"/>
    <col min="3602" max="3602" width="3.42578125" style="117" customWidth="1"/>
    <col min="3603" max="3603" width="12.85546875" style="117" bestFit="1" customWidth="1"/>
    <col min="3604" max="3817" width="9.140625" style="117"/>
    <col min="3818" max="3818" width="2.5703125" style="117" customWidth="1"/>
    <col min="3819" max="3819" width="13.28515625" style="117" customWidth="1"/>
    <col min="3820" max="3821" width="2.42578125" style="117" customWidth="1"/>
    <col min="3822" max="3822" width="13.28515625" style="117" customWidth="1"/>
    <col min="3823" max="3823" width="2.42578125" style="117" customWidth="1"/>
    <col min="3824" max="3826" width="8.7109375" style="117" customWidth="1"/>
    <col min="3827" max="3829" width="12.140625" style="117" customWidth="1"/>
    <col min="3830" max="3840" width="9.140625" style="117"/>
    <col min="3841" max="3841" width="2.5703125" style="117" customWidth="1"/>
    <col min="3842" max="3842" width="10.28515625" style="117" customWidth="1"/>
    <col min="3843" max="3843" width="4.140625" style="117" customWidth="1"/>
    <col min="3844" max="3844" width="2.42578125" style="117" customWidth="1"/>
    <col min="3845" max="3845" width="10.85546875" style="117" customWidth="1"/>
    <col min="3846" max="3846" width="7.28515625" style="117" customWidth="1"/>
    <col min="3847" max="3847" width="6" style="117" customWidth="1"/>
    <col min="3848" max="3848" width="10.7109375" style="117" customWidth="1"/>
    <col min="3849" max="3849" width="6.85546875" style="117" customWidth="1"/>
    <col min="3850" max="3850" width="4.5703125" style="117" customWidth="1"/>
    <col min="3851" max="3851" width="6.7109375" style="117" customWidth="1"/>
    <col min="3852" max="3852" width="6.140625" style="117" customWidth="1"/>
    <col min="3853" max="3853" width="5.5703125" style="117" customWidth="1"/>
    <col min="3854" max="3855" width="4.42578125" style="117" customWidth="1"/>
    <col min="3856" max="3856" width="5.42578125" style="117" customWidth="1"/>
    <col min="3857" max="3857" width="5" style="117" customWidth="1"/>
    <col min="3858" max="3858" width="3.42578125" style="117" customWidth="1"/>
    <col min="3859" max="3859" width="12.85546875" style="117" bestFit="1" customWidth="1"/>
    <col min="3860" max="4073" width="9.140625" style="117"/>
    <col min="4074" max="4074" width="2.5703125" style="117" customWidth="1"/>
    <col min="4075" max="4075" width="13.28515625" style="117" customWidth="1"/>
    <col min="4076" max="4077" width="2.42578125" style="117" customWidth="1"/>
    <col min="4078" max="4078" width="13.28515625" style="117" customWidth="1"/>
    <col min="4079" max="4079" width="2.42578125" style="117" customWidth="1"/>
    <col min="4080" max="4082" width="8.7109375" style="117" customWidth="1"/>
    <col min="4083" max="4085" width="12.140625" style="117" customWidth="1"/>
    <col min="4086" max="4096" width="9.140625" style="117"/>
    <col min="4097" max="4097" width="2.5703125" style="117" customWidth="1"/>
    <col min="4098" max="4098" width="10.28515625" style="117" customWidth="1"/>
    <col min="4099" max="4099" width="4.140625" style="117" customWidth="1"/>
    <col min="4100" max="4100" width="2.42578125" style="117" customWidth="1"/>
    <col min="4101" max="4101" width="10.85546875" style="117" customWidth="1"/>
    <col min="4102" max="4102" width="7.28515625" style="117" customWidth="1"/>
    <col min="4103" max="4103" width="6" style="117" customWidth="1"/>
    <col min="4104" max="4104" width="10.7109375" style="117" customWidth="1"/>
    <col min="4105" max="4105" width="6.85546875" style="117" customWidth="1"/>
    <col min="4106" max="4106" width="4.5703125" style="117" customWidth="1"/>
    <col min="4107" max="4107" width="6.7109375" style="117" customWidth="1"/>
    <col min="4108" max="4108" width="6.140625" style="117" customWidth="1"/>
    <col min="4109" max="4109" width="5.5703125" style="117" customWidth="1"/>
    <col min="4110" max="4111" width="4.42578125" style="117" customWidth="1"/>
    <col min="4112" max="4112" width="5.42578125" style="117" customWidth="1"/>
    <col min="4113" max="4113" width="5" style="117" customWidth="1"/>
    <col min="4114" max="4114" width="3.42578125" style="117" customWidth="1"/>
    <col min="4115" max="4115" width="12.85546875" style="117" bestFit="1" customWidth="1"/>
    <col min="4116" max="4329" width="9.140625" style="117"/>
    <col min="4330" max="4330" width="2.5703125" style="117" customWidth="1"/>
    <col min="4331" max="4331" width="13.28515625" style="117" customWidth="1"/>
    <col min="4332" max="4333" width="2.42578125" style="117" customWidth="1"/>
    <col min="4334" max="4334" width="13.28515625" style="117" customWidth="1"/>
    <col min="4335" max="4335" width="2.42578125" style="117" customWidth="1"/>
    <col min="4336" max="4338" width="8.7109375" style="117" customWidth="1"/>
    <col min="4339" max="4341" width="12.140625" style="117" customWidth="1"/>
    <col min="4342" max="4352" width="9.140625" style="117"/>
    <col min="4353" max="4353" width="2.5703125" style="117" customWidth="1"/>
    <col min="4354" max="4354" width="10.28515625" style="117" customWidth="1"/>
    <col min="4355" max="4355" width="4.140625" style="117" customWidth="1"/>
    <col min="4356" max="4356" width="2.42578125" style="117" customWidth="1"/>
    <col min="4357" max="4357" width="10.85546875" style="117" customWidth="1"/>
    <col min="4358" max="4358" width="7.28515625" style="117" customWidth="1"/>
    <col min="4359" max="4359" width="6" style="117" customWidth="1"/>
    <col min="4360" max="4360" width="10.7109375" style="117" customWidth="1"/>
    <col min="4361" max="4361" width="6.85546875" style="117" customWidth="1"/>
    <col min="4362" max="4362" width="4.5703125" style="117" customWidth="1"/>
    <col min="4363" max="4363" width="6.7109375" style="117" customWidth="1"/>
    <col min="4364" max="4364" width="6.140625" style="117" customWidth="1"/>
    <col min="4365" max="4365" width="5.5703125" style="117" customWidth="1"/>
    <col min="4366" max="4367" width="4.42578125" style="117" customWidth="1"/>
    <col min="4368" max="4368" width="5.42578125" style="117" customWidth="1"/>
    <col min="4369" max="4369" width="5" style="117" customWidth="1"/>
    <col min="4370" max="4370" width="3.42578125" style="117" customWidth="1"/>
    <col min="4371" max="4371" width="12.85546875" style="117" bestFit="1" customWidth="1"/>
    <col min="4372" max="4585" width="9.140625" style="117"/>
    <col min="4586" max="4586" width="2.5703125" style="117" customWidth="1"/>
    <col min="4587" max="4587" width="13.28515625" style="117" customWidth="1"/>
    <col min="4588" max="4589" width="2.42578125" style="117" customWidth="1"/>
    <col min="4590" max="4590" width="13.28515625" style="117" customWidth="1"/>
    <col min="4591" max="4591" width="2.42578125" style="117" customWidth="1"/>
    <col min="4592" max="4594" width="8.7109375" style="117" customWidth="1"/>
    <col min="4595" max="4597" width="12.140625" style="117" customWidth="1"/>
    <col min="4598" max="4608" width="9.140625" style="117"/>
    <col min="4609" max="4609" width="2.5703125" style="117" customWidth="1"/>
    <col min="4610" max="4610" width="10.28515625" style="117" customWidth="1"/>
    <col min="4611" max="4611" width="4.140625" style="117" customWidth="1"/>
    <col min="4612" max="4612" width="2.42578125" style="117" customWidth="1"/>
    <col min="4613" max="4613" width="10.85546875" style="117" customWidth="1"/>
    <col min="4614" max="4614" width="7.28515625" style="117" customWidth="1"/>
    <col min="4615" max="4615" width="6" style="117" customWidth="1"/>
    <col min="4616" max="4616" width="10.7109375" style="117" customWidth="1"/>
    <col min="4617" max="4617" width="6.85546875" style="117" customWidth="1"/>
    <col min="4618" max="4618" width="4.5703125" style="117" customWidth="1"/>
    <col min="4619" max="4619" width="6.7109375" style="117" customWidth="1"/>
    <col min="4620" max="4620" width="6.140625" style="117" customWidth="1"/>
    <col min="4621" max="4621" width="5.5703125" style="117" customWidth="1"/>
    <col min="4622" max="4623" width="4.42578125" style="117" customWidth="1"/>
    <col min="4624" max="4624" width="5.42578125" style="117" customWidth="1"/>
    <col min="4625" max="4625" width="5" style="117" customWidth="1"/>
    <col min="4626" max="4626" width="3.42578125" style="117" customWidth="1"/>
    <col min="4627" max="4627" width="12.85546875" style="117" bestFit="1" customWidth="1"/>
    <col min="4628" max="4841" width="9.140625" style="117"/>
    <col min="4842" max="4842" width="2.5703125" style="117" customWidth="1"/>
    <col min="4843" max="4843" width="13.28515625" style="117" customWidth="1"/>
    <col min="4844" max="4845" width="2.42578125" style="117" customWidth="1"/>
    <col min="4846" max="4846" width="13.28515625" style="117" customWidth="1"/>
    <col min="4847" max="4847" width="2.42578125" style="117" customWidth="1"/>
    <col min="4848" max="4850" width="8.7109375" style="117" customWidth="1"/>
    <col min="4851" max="4853" width="12.140625" style="117" customWidth="1"/>
    <col min="4854" max="4864" width="9.140625" style="117"/>
    <col min="4865" max="4865" width="2.5703125" style="117" customWidth="1"/>
    <col min="4866" max="4866" width="10.28515625" style="117" customWidth="1"/>
    <col min="4867" max="4867" width="4.140625" style="117" customWidth="1"/>
    <col min="4868" max="4868" width="2.42578125" style="117" customWidth="1"/>
    <col min="4869" max="4869" width="10.85546875" style="117" customWidth="1"/>
    <col min="4870" max="4870" width="7.28515625" style="117" customWidth="1"/>
    <col min="4871" max="4871" width="6" style="117" customWidth="1"/>
    <col min="4872" max="4872" width="10.7109375" style="117" customWidth="1"/>
    <col min="4873" max="4873" width="6.85546875" style="117" customWidth="1"/>
    <col min="4874" max="4874" width="4.5703125" style="117" customWidth="1"/>
    <col min="4875" max="4875" width="6.7109375" style="117" customWidth="1"/>
    <col min="4876" max="4876" width="6.140625" style="117" customWidth="1"/>
    <col min="4877" max="4877" width="5.5703125" style="117" customWidth="1"/>
    <col min="4878" max="4879" width="4.42578125" style="117" customWidth="1"/>
    <col min="4880" max="4880" width="5.42578125" style="117" customWidth="1"/>
    <col min="4881" max="4881" width="5" style="117" customWidth="1"/>
    <col min="4882" max="4882" width="3.42578125" style="117" customWidth="1"/>
    <col min="4883" max="4883" width="12.85546875" style="117" bestFit="1" customWidth="1"/>
    <col min="4884" max="5097" width="9.140625" style="117"/>
    <col min="5098" max="5098" width="2.5703125" style="117" customWidth="1"/>
    <col min="5099" max="5099" width="13.28515625" style="117" customWidth="1"/>
    <col min="5100" max="5101" width="2.42578125" style="117" customWidth="1"/>
    <col min="5102" max="5102" width="13.28515625" style="117" customWidth="1"/>
    <col min="5103" max="5103" width="2.42578125" style="117" customWidth="1"/>
    <col min="5104" max="5106" width="8.7109375" style="117" customWidth="1"/>
    <col min="5107" max="5109" width="12.140625" style="117" customWidth="1"/>
    <col min="5110" max="5120" width="9.140625" style="117"/>
    <col min="5121" max="5121" width="2.5703125" style="117" customWidth="1"/>
    <col min="5122" max="5122" width="10.28515625" style="117" customWidth="1"/>
    <col min="5123" max="5123" width="4.140625" style="117" customWidth="1"/>
    <col min="5124" max="5124" width="2.42578125" style="117" customWidth="1"/>
    <col min="5125" max="5125" width="10.85546875" style="117" customWidth="1"/>
    <col min="5126" max="5126" width="7.28515625" style="117" customWidth="1"/>
    <col min="5127" max="5127" width="6" style="117" customWidth="1"/>
    <col min="5128" max="5128" width="10.7109375" style="117" customWidth="1"/>
    <col min="5129" max="5129" width="6.85546875" style="117" customWidth="1"/>
    <col min="5130" max="5130" width="4.5703125" style="117" customWidth="1"/>
    <col min="5131" max="5131" width="6.7109375" style="117" customWidth="1"/>
    <col min="5132" max="5132" width="6.140625" style="117" customWidth="1"/>
    <col min="5133" max="5133" width="5.5703125" style="117" customWidth="1"/>
    <col min="5134" max="5135" width="4.42578125" style="117" customWidth="1"/>
    <col min="5136" max="5136" width="5.42578125" style="117" customWidth="1"/>
    <col min="5137" max="5137" width="5" style="117" customWidth="1"/>
    <col min="5138" max="5138" width="3.42578125" style="117" customWidth="1"/>
    <col min="5139" max="5139" width="12.85546875" style="117" bestFit="1" customWidth="1"/>
    <col min="5140" max="5353" width="9.140625" style="117"/>
    <col min="5354" max="5354" width="2.5703125" style="117" customWidth="1"/>
    <col min="5355" max="5355" width="13.28515625" style="117" customWidth="1"/>
    <col min="5356" max="5357" width="2.42578125" style="117" customWidth="1"/>
    <col min="5358" max="5358" width="13.28515625" style="117" customWidth="1"/>
    <col min="5359" max="5359" width="2.42578125" style="117" customWidth="1"/>
    <col min="5360" max="5362" width="8.7109375" style="117" customWidth="1"/>
    <col min="5363" max="5365" width="12.140625" style="117" customWidth="1"/>
    <col min="5366" max="5376" width="9.140625" style="117"/>
    <col min="5377" max="5377" width="2.5703125" style="117" customWidth="1"/>
    <col min="5378" max="5378" width="10.28515625" style="117" customWidth="1"/>
    <col min="5379" max="5379" width="4.140625" style="117" customWidth="1"/>
    <col min="5380" max="5380" width="2.42578125" style="117" customWidth="1"/>
    <col min="5381" max="5381" width="10.85546875" style="117" customWidth="1"/>
    <col min="5382" max="5382" width="7.28515625" style="117" customWidth="1"/>
    <col min="5383" max="5383" width="6" style="117" customWidth="1"/>
    <col min="5384" max="5384" width="10.7109375" style="117" customWidth="1"/>
    <col min="5385" max="5385" width="6.85546875" style="117" customWidth="1"/>
    <col min="5386" max="5386" width="4.5703125" style="117" customWidth="1"/>
    <col min="5387" max="5387" width="6.7109375" style="117" customWidth="1"/>
    <col min="5388" max="5388" width="6.140625" style="117" customWidth="1"/>
    <col min="5389" max="5389" width="5.5703125" style="117" customWidth="1"/>
    <col min="5390" max="5391" width="4.42578125" style="117" customWidth="1"/>
    <col min="5392" max="5392" width="5.42578125" style="117" customWidth="1"/>
    <col min="5393" max="5393" width="5" style="117" customWidth="1"/>
    <col min="5394" max="5394" width="3.42578125" style="117" customWidth="1"/>
    <col min="5395" max="5395" width="12.85546875" style="117" bestFit="1" customWidth="1"/>
    <col min="5396" max="5609" width="9.140625" style="117"/>
    <col min="5610" max="5610" width="2.5703125" style="117" customWidth="1"/>
    <col min="5611" max="5611" width="13.28515625" style="117" customWidth="1"/>
    <col min="5612" max="5613" width="2.42578125" style="117" customWidth="1"/>
    <col min="5614" max="5614" width="13.28515625" style="117" customWidth="1"/>
    <col min="5615" max="5615" width="2.42578125" style="117" customWidth="1"/>
    <col min="5616" max="5618" width="8.7109375" style="117" customWidth="1"/>
    <col min="5619" max="5621" width="12.140625" style="117" customWidth="1"/>
    <col min="5622" max="5632" width="9.140625" style="117"/>
    <col min="5633" max="5633" width="2.5703125" style="117" customWidth="1"/>
    <col min="5634" max="5634" width="10.28515625" style="117" customWidth="1"/>
    <col min="5635" max="5635" width="4.140625" style="117" customWidth="1"/>
    <col min="5636" max="5636" width="2.42578125" style="117" customWidth="1"/>
    <col min="5637" max="5637" width="10.85546875" style="117" customWidth="1"/>
    <col min="5638" max="5638" width="7.28515625" style="117" customWidth="1"/>
    <col min="5639" max="5639" width="6" style="117" customWidth="1"/>
    <col min="5640" max="5640" width="10.7109375" style="117" customWidth="1"/>
    <col min="5641" max="5641" width="6.85546875" style="117" customWidth="1"/>
    <col min="5642" max="5642" width="4.5703125" style="117" customWidth="1"/>
    <col min="5643" max="5643" width="6.7109375" style="117" customWidth="1"/>
    <col min="5644" max="5644" width="6.140625" style="117" customWidth="1"/>
    <col min="5645" max="5645" width="5.5703125" style="117" customWidth="1"/>
    <col min="5646" max="5647" width="4.42578125" style="117" customWidth="1"/>
    <col min="5648" max="5648" width="5.42578125" style="117" customWidth="1"/>
    <col min="5649" max="5649" width="5" style="117" customWidth="1"/>
    <col min="5650" max="5650" width="3.42578125" style="117" customWidth="1"/>
    <col min="5651" max="5651" width="12.85546875" style="117" bestFit="1" customWidth="1"/>
    <col min="5652" max="5865" width="9.140625" style="117"/>
    <col min="5866" max="5866" width="2.5703125" style="117" customWidth="1"/>
    <col min="5867" max="5867" width="13.28515625" style="117" customWidth="1"/>
    <col min="5868" max="5869" width="2.42578125" style="117" customWidth="1"/>
    <col min="5870" max="5870" width="13.28515625" style="117" customWidth="1"/>
    <col min="5871" max="5871" width="2.42578125" style="117" customWidth="1"/>
    <col min="5872" max="5874" width="8.7109375" style="117" customWidth="1"/>
    <col min="5875" max="5877" width="12.140625" style="117" customWidth="1"/>
    <col min="5878" max="5888" width="9.140625" style="117"/>
    <col min="5889" max="5889" width="2.5703125" style="117" customWidth="1"/>
    <col min="5890" max="5890" width="10.28515625" style="117" customWidth="1"/>
    <col min="5891" max="5891" width="4.140625" style="117" customWidth="1"/>
    <col min="5892" max="5892" width="2.42578125" style="117" customWidth="1"/>
    <col min="5893" max="5893" width="10.85546875" style="117" customWidth="1"/>
    <col min="5894" max="5894" width="7.28515625" style="117" customWidth="1"/>
    <col min="5895" max="5895" width="6" style="117" customWidth="1"/>
    <col min="5896" max="5896" width="10.7109375" style="117" customWidth="1"/>
    <col min="5897" max="5897" width="6.85546875" style="117" customWidth="1"/>
    <col min="5898" max="5898" width="4.5703125" style="117" customWidth="1"/>
    <col min="5899" max="5899" width="6.7109375" style="117" customWidth="1"/>
    <col min="5900" max="5900" width="6.140625" style="117" customWidth="1"/>
    <col min="5901" max="5901" width="5.5703125" style="117" customWidth="1"/>
    <col min="5902" max="5903" width="4.42578125" style="117" customWidth="1"/>
    <col min="5904" max="5904" width="5.42578125" style="117" customWidth="1"/>
    <col min="5905" max="5905" width="5" style="117" customWidth="1"/>
    <col min="5906" max="5906" width="3.42578125" style="117" customWidth="1"/>
    <col min="5907" max="5907" width="12.85546875" style="117" bestFit="1" customWidth="1"/>
    <col min="5908" max="6121" width="9.140625" style="117"/>
    <col min="6122" max="6122" width="2.5703125" style="117" customWidth="1"/>
    <col min="6123" max="6123" width="13.28515625" style="117" customWidth="1"/>
    <col min="6124" max="6125" width="2.42578125" style="117" customWidth="1"/>
    <col min="6126" max="6126" width="13.28515625" style="117" customWidth="1"/>
    <col min="6127" max="6127" width="2.42578125" style="117" customWidth="1"/>
    <col min="6128" max="6130" width="8.7109375" style="117" customWidth="1"/>
    <col min="6131" max="6133" width="12.140625" style="117" customWidth="1"/>
    <col min="6134" max="6144" width="9.140625" style="117"/>
    <col min="6145" max="6145" width="2.5703125" style="117" customWidth="1"/>
    <col min="6146" max="6146" width="10.28515625" style="117" customWidth="1"/>
    <col min="6147" max="6147" width="4.140625" style="117" customWidth="1"/>
    <col min="6148" max="6148" width="2.42578125" style="117" customWidth="1"/>
    <col min="6149" max="6149" width="10.85546875" style="117" customWidth="1"/>
    <col min="6150" max="6150" width="7.28515625" style="117" customWidth="1"/>
    <col min="6151" max="6151" width="6" style="117" customWidth="1"/>
    <col min="6152" max="6152" width="10.7109375" style="117" customWidth="1"/>
    <col min="6153" max="6153" width="6.85546875" style="117" customWidth="1"/>
    <col min="6154" max="6154" width="4.5703125" style="117" customWidth="1"/>
    <col min="6155" max="6155" width="6.7109375" style="117" customWidth="1"/>
    <col min="6156" max="6156" width="6.140625" style="117" customWidth="1"/>
    <col min="6157" max="6157" width="5.5703125" style="117" customWidth="1"/>
    <col min="6158" max="6159" width="4.42578125" style="117" customWidth="1"/>
    <col min="6160" max="6160" width="5.42578125" style="117" customWidth="1"/>
    <col min="6161" max="6161" width="5" style="117" customWidth="1"/>
    <col min="6162" max="6162" width="3.42578125" style="117" customWidth="1"/>
    <col min="6163" max="6163" width="12.85546875" style="117" bestFit="1" customWidth="1"/>
    <col min="6164" max="6377" width="9.140625" style="117"/>
    <col min="6378" max="6378" width="2.5703125" style="117" customWidth="1"/>
    <col min="6379" max="6379" width="13.28515625" style="117" customWidth="1"/>
    <col min="6380" max="6381" width="2.42578125" style="117" customWidth="1"/>
    <col min="6382" max="6382" width="13.28515625" style="117" customWidth="1"/>
    <col min="6383" max="6383" width="2.42578125" style="117" customWidth="1"/>
    <col min="6384" max="6386" width="8.7109375" style="117" customWidth="1"/>
    <col min="6387" max="6389" width="12.140625" style="117" customWidth="1"/>
    <col min="6390" max="6400" width="9.140625" style="117"/>
    <col min="6401" max="6401" width="2.5703125" style="117" customWidth="1"/>
    <col min="6402" max="6402" width="10.28515625" style="117" customWidth="1"/>
    <col min="6403" max="6403" width="4.140625" style="117" customWidth="1"/>
    <col min="6404" max="6404" width="2.42578125" style="117" customWidth="1"/>
    <col min="6405" max="6405" width="10.85546875" style="117" customWidth="1"/>
    <col min="6406" max="6406" width="7.28515625" style="117" customWidth="1"/>
    <col min="6407" max="6407" width="6" style="117" customWidth="1"/>
    <col min="6408" max="6408" width="10.7109375" style="117" customWidth="1"/>
    <col min="6409" max="6409" width="6.85546875" style="117" customWidth="1"/>
    <col min="6410" max="6410" width="4.5703125" style="117" customWidth="1"/>
    <col min="6411" max="6411" width="6.7109375" style="117" customWidth="1"/>
    <col min="6412" max="6412" width="6.140625" style="117" customWidth="1"/>
    <col min="6413" max="6413" width="5.5703125" style="117" customWidth="1"/>
    <col min="6414" max="6415" width="4.42578125" style="117" customWidth="1"/>
    <col min="6416" max="6416" width="5.42578125" style="117" customWidth="1"/>
    <col min="6417" max="6417" width="5" style="117" customWidth="1"/>
    <col min="6418" max="6418" width="3.42578125" style="117" customWidth="1"/>
    <col min="6419" max="6419" width="12.85546875" style="117" bestFit="1" customWidth="1"/>
    <col min="6420" max="6633" width="9.140625" style="117"/>
    <col min="6634" max="6634" width="2.5703125" style="117" customWidth="1"/>
    <col min="6635" max="6635" width="13.28515625" style="117" customWidth="1"/>
    <col min="6636" max="6637" width="2.42578125" style="117" customWidth="1"/>
    <col min="6638" max="6638" width="13.28515625" style="117" customWidth="1"/>
    <col min="6639" max="6639" width="2.42578125" style="117" customWidth="1"/>
    <col min="6640" max="6642" width="8.7109375" style="117" customWidth="1"/>
    <col min="6643" max="6645" width="12.140625" style="117" customWidth="1"/>
    <col min="6646" max="6656" width="9.140625" style="117"/>
    <col min="6657" max="6657" width="2.5703125" style="117" customWidth="1"/>
    <col min="6658" max="6658" width="10.28515625" style="117" customWidth="1"/>
    <col min="6659" max="6659" width="4.140625" style="117" customWidth="1"/>
    <col min="6660" max="6660" width="2.42578125" style="117" customWidth="1"/>
    <col min="6661" max="6661" width="10.85546875" style="117" customWidth="1"/>
    <col min="6662" max="6662" width="7.28515625" style="117" customWidth="1"/>
    <col min="6663" max="6663" width="6" style="117" customWidth="1"/>
    <col min="6664" max="6664" width="10.7109375" style="117" customWidth="1"/>
    <col min="6665" max="6665" width="6.85546875" style="117" customWidth="1"/>
    <col min="6666" max="6666" width="4.5703125" style="117" customWidth="1"/>
    <col min="6667" max="6667" width="6.7109375" style="117" customWidth="1"/>
    <col min="6668" max="6668" width="6.140625" style="117" customWidth="1"/>
    <col min="6669" max="6669" width="5.5703125" style="117" customWidth="1"/>
    <col min="6670" max="6671" width="4.42578125" style="117" customWidth="1"/>
    <col min="6672" max="6672" width="5.42578125" style="117" customWidth="1"/>
    <col min="6673" max="6673" width="5" style="117" customWidth="1"/>
    <col min="6674" max="6674" width="3.42578125" style="117" customWidth="1"/>
    <col min="6675" max="6675" width="12.85546875" style="117" bestFit="1" customWidth="1"/>
    <col min="6676" max="6889" width="9.140625" style="117"/>
    <col min="6890" max="6890" width="2.5703125" style="117" customWidth="1"/>
    <col min="6891" max="6891" width="13.28515625" style="117" customWidth="1"/>
    <col min="6892" max="6893" width="2.42578125" style="117" customWidth="1"/>
    <col min="6894" max="6894" width="13.28515625" style="117" customWidth="1"/>
    <col min="6895" max="6895" width="2.42578125" style="117" customWidth="1"/>
    <col min="6896" max="6898" width="8.7109375" style="117" customWidth="1"/>
    <col min="6899" max="6901" width="12.140625" style="117" customWidth="1"/>
    <col min="6902" max="6912" width="9.140625" style="117"/>
    <col min="6913" max="6913" width="2.5703125" style="117" customWidth="1"/>
    <col min="6914" max="6914" width="10.28515625" style="117" customWidth="1"/>
    <col min="6915" max="6915" width="4.140625" style="117" customWidth="1"/>
    <col min="6916" max="6916" width="2.42578125" style="117" customWidth="1"/>
    <col min="6917" max="6917" width="10.85546875" style="117" customWidth="1"/>
    <col min="6918" max="6918" width="7.28515625" style="117" customWidth="1"/>
    <col min="6919" max="6919" width="6" style="117" customWidth="1"/>
    <col min="6920" max="6920" width="10.7109375" style="117" customWidth="1"/>
    <col min="6921" max="6921" width="6.85546875" style="117" customWidth="1"/>
    <col min="6922" max="6922" width="4.5703125" style="117" customWidth="1"/>
    <col min="6923" max="6923" width="6.7109375" style="117" customWidth="1"/>
    <col min="6924" max="6924" width="6.140625" style="117" customWidth="1"/>
    <col min="6925" max="6925" width="5.5703125" style="117" customWidth="1"/>
    <col min="6926" max="6927" width="4.42578125" style="117" customWidth="1"/>
    <col min="6928" max="6928" width="5.42578125" style="117" customWidth="1"/>
    <col min="6929" max="6929" width="5" style="117" customWidth="1"/>
    <col min="6930" max="6930" width="3.42578125" style="117" customWidth="1"/>
    <col min="6931" max="6931" width="12.85546875" style="117" bestFit="1" customWidth="1"/>
    <col min="6932" max="7145" width="9.140625" style="117"/>
    <col min="7146" max="7146" width="2.5703125" style="117" customWidth="1"/>
    <col min="7147" max="7147" width="13.28515625" style="117" customWidth="1"/>
    <col min="7148" max="7149" width="2.42578125" style="117" customWidth="1"/>
    <col min="7150" max="7150" width="13.28515625" style="117" customWidth="1"/>
    <col min="7151" max="7151" width="2.42578125" style="117" customWidth="1"/>
    <col min="7152" max="7154" width="8.7109375" style="117" customWidth="1"/>
    <col min="7155" max="7157" width="12.140625" style="117" customWidth="1"/>
    <col min="7158" max="7168" width="9.140625" style="117"/>
    <col min="7169" max="7169" width="2.5703125" style="117" customWidth="1"/>
    <col min="7170" max="7170" width="10.28515625" style="117" customWidth="1"/>
    <col min="7171" max="7171" width="4.140625" style="117" customWidth="1"/>
    <col min="7172" max="7172" width="2.42578125" style="117" customWidth="1"/>
    <col min="7173" max="7173" width="10.85546875" style="117" customWidth="1"/>
    <col min="7174" max="7174" width="7.28515625" style="117" customWidth="1"/>
    <col min="7175" max="7175" width="6" style="117" customWidth="1"/>
    <col min="7176" max="7176" width="10.7109375" style="117" customWidth="1"/>
    <col min="7177" max="7177" width="6.85546875" style="117" customWidth="1"/>
    <col min="7178" max="7178" width="4.5703125" style="117" customWidth="1"/>
    <col min="7179" max="7179" width="6.7109375" style="117" customWidth="1"/>
    <col min="7180" max="7180" width="6.140625" style="117" customWidth="1"/>
    <col min="7181" max="7181" width="5.5703125" style="117" customWidth="1"/>
    <col min="7182" max="7183" width="4.42578125" style="117" customWidth="1"/>
    <col min="7184" max="7184" width="5.42578125" style="117" customWidth="1"/>
    <col min="7185" max="7185" width="5" style="117" customWidth="1"/>
    <col min="7186" max="7186" width="3.42578125" style="117" customWidth="1"/>
    <col min="7187" max="7187" width="12.85546875" style="117" bestFit="1" customWidth="1"/>
    <col min="7188" max="7401" width="9.140625" style="117"/>
    <col min="7402" max="7402" width="2.5703125" style="117" customWidth="1"/>
    <col min="7403" max="7403" width="13.28515625" style="117" customWidth="1"/>
    <col min="7404" max="7405" width="2.42578125" style="117" customWidth="1"/>
    <col min="7406" max="7406" width="13.28515625" style="117" customWidth="1"/>
    <col min="7407" max="7407" width="2.42578125" style="117" customWidth="1"/>
    <col min="7408" max="7410" width="8.7109375" style="117" customWidth="1"/>
    <col min="7411" max="7413" width="12.140625" style="117" customWidth="1"/>
    <col min="7414" max="7424" width="9.140625" style="117"/>
    <col min="7425" max="7425" width="2.5703125" style="117" customWidth="1"/>
    <col min="7426" max="7426" width="10.28515625" style="117" customWidth="1"/>
    <col min="7427" max="7427" width="4.140625" style="117" customWidth="1"/>
    <col min="7428" max="7428" width="2.42578125" style="117" customWidth="1"/>
    <col min="7429" max="7429" width="10.85546875" style="117" customWidth="1"/>
    <col min="7430" max="7430" width="7.28515625" style="117" customWidth="1"/>
    <col min="7431" max="7431" width="6" style="117" customWidth="1"/>
    <col min="7432" max="7432" width="10.7109375" style="117" customWidth="1"/>
    <col min="7433" max="7433" width="6.85546875" style="117" customWidth="1"/>
    <col min="7434" max="7434" width="4.5703125" style="117" customWidth="1"/>
    <col min="7435" max="7435" width="6.7109375" style="117" customWidth="1"/>
    <col min="7436" max="7436" width="6.140625" style="117" customWidth="1"/>
    <col min="7437" max="7437" width="5.5703125" style="117" customWidth="1"/>
    <col min="7438" max="7439" width="4.42578125" style="117" customWidth="1"/>
    <col min="7440" max="7440" width="5.42578125" style="117" customWidth="1"/>
    <col min="7441" max="7441" width="5" style="117" customWidth="1"/>
    <col min="7442" max="7442" width="3.42578125" style="117" customWidth="1"/>
    <col min="7443" max="7443" width="12.85546875" style="117" bestFit="1" customWidth="1"/>
    <col min="7444" max="7657" width="9.140625" style="117"/>
    <col min="7658" max="7658" width="2.5703125" style="117" customWidth="1"/>
    <col min="7659" max="7659" width="13.28515625" style="117" customWidth="1"/>
    <col min="7660" max="7661" width="2.42578125" style="117" customWidth="1"/>
    <col min="7662" max="7662" width="13.28515625" style="117" customWidth="1"/>
    <col min="7663" max="7663" width="2.42578125" style="117" customWidth="1"/>
    <col min="7664" max="7666" width="8.7109375" style="117" customWidth="1"/>
    <col min="7667" max="7669" width="12.140625" style="117" customWidth="1"/>
    <col min="7670" max="7680" width="9.140625" style="117"/>
    <col min="7681" max="7681" width="2.5703125" style="117" customWidth="1"/>
    <col min="7682" max="7682" width="10.28515625" style="117" customWidth="1"/>
    <col min="7683" max="7683" width="4.140625" style="117" customWidth="1"/>
    <col min="7684" max="7684" width="2.42578125" style="117" customWidth="1"/>
    <col min="7685" max="7685" width="10.85546875" style="117" customWidth="1"/>
    <col min="7686" max="7686" width="7.28515625" style="117" customWidth="1"/>
    <col min="7687" max="7687" width="6" style="117" customWidth="1"/>
    <col min="7688" max="7688" width="10.7109375" style="117" customWidth="1"/>
    <col min="7689" max="7689" width="6.85546875" style="117" customWidth="1"/>
    <col min="7690" max="7690" width="4.5703125" style="117" customWidth="1"/>
    <col min="7691" max="7691" width="6.7109375" style="117" customWidth="1"/>
    <col min="7692" max="7692" width="6.140625" style="117" customWidth="1"/>
    <col min="7693" max="7693" width="5.5703125" style="117" customWidth="1"/>
    <col min="7694" max="7695" width="4.42578125" style="117" customWidth="1"/>
    <col min="7696" max="7696" width="5.42578125" style="117" customWidth="1"/>
    <col min="7697" max="7697" width="5" style="117" customWidth="1"/>
    <col min="7698" max="7698" width="3.42578125" style="117" customWidth="1"/>
    <col min="7699" max="7699" width="12.85546875" style="117" bestFit="1" customWidth="1"/>
    <col min="7700" max="7913" width="9.140625" style="117"/>
    <col min="7914" max="7914" width="2.5703125" style="117" customWidth="1"/>
    <col min="7915" max="7915" width="13.28515625" style="117" customWidth="1"/>
    <col min="7916" max="7917" width="2.42578125" style="117" customWidth="1"/>
    <col min="7918" max="7918" width="13.28515625" style="117" customWidth="1"/>
    <col min="7919" max="7919" width="2.42578125" style="117" customWidth="1"/>
    <col min="7920" max="7922" width="8.7109375" style="117" customWidth="1"/>
    <col min="7923" max="7925" width="12.140625" style="117" customWidth="1"/>
    <col min="7926" max="7936" width="9.140625" style="117"/>
    <col min="7937" max="7937" width="2.5703125" style="117" customWidth="1"/>
    <col min="7938" max="7938" width="10.28515625" style="117" customWidth="1"/>
    <col min="7939" max="7939" width="4.140625" style="117" customWidth="1"/>
    <col min="7940" max="7940" width="2.42578125" style="117" customWidth="1"/>
    <col min="7941" max="7941" width="10.85546875" style="117" customWidth="1"/>
    <col min="7942" max="7942" width="7.28515625" style="117" customWidth="1"/>
    <col min="7943" max="7943" width="6" style="117" customWidth="1"/>
    <col min="7944" max="7944" width="10.7109375" style="117" customWidth="1"/>
    <col min="7945" max="7945" width="6.85546875" style="117" customWidth="1"/>
    <col min="7946" max="7946" width="4.5703125" style="117" customWidth="1"/>
    <col min="7947" max="7947" width="6.7109375" style="117" customWidth="1"/>
    <col min="7948" max="7948" width="6.140625" style="117" customWidth="1"/>
    <col min="7949" max="7949" width="5.5703125" style="117" customWidth="1"/>
    <col min="7950" max="7951" width="4.42578125" style="117" customWidth="1"/>
    <col min="7952" max="7952" width="5.42578125" style="117" customWidth="1"/>
    <col min="7953" max="7953" width="5" style="117" customWidth="1"/>
    <col min="7954" max="7954" width="3.42578125" style="117" customWidth="1"/>
    <col min="7955" max="7955" width="12.85546875" style="117" bestFit="1" customWidth="1"/>
    <col min="7956" max="8169" width="9.140625" style="117"/>
    <col min="8170" max="8170" width="2.5703125" style="117" customWidth="1"/>
    <col min="8171" max="8171" width="13.28515625" style="117" customWidth="1"/>
    <col min="8172" max="8173" width="2.42578125" style="117" customWidth="1"/>
    <col min="8174" max="8174" width="13.28515625" style="117" customWidth="1"/>
    <col min="8175" max="8175" width="2.42578125" style="117" customWidth="1"/>
    <col min="8176" max="8178" width="8.7109375" style="117" customWidth="1"/>
    <col min="8179" max="8181" width="12.140625" style="117" customWidth="1"/>
    <col min="8182" max="8192" width="9.140625" style="117"/>
    <col min="8193" max="8193" width="2.5703125" style="117" customWidth="1"/>
    <col min="8194" max="8194" width="10.28515625" style="117" customWidth="1"/>
    <col min="8195" max="8195" width="4.140625" style="117" customWidth="1"/>
    <col min="8196" max="8196" width="2.42578125" style="117" customWidth="1"/>
    <col min="8197" max="8197" width="10.85546875" style="117" customWidth="1"/>
    <col min="8198" max="8198" width="7.28515625" style="117" customWidth="1"/>
    <col min="8199" max="8199" width="6" style="117" customWidth="1"/>
    <col min="8200" max="8200" width="10.7109375" style="117" customWidth="1"/>
    <col min="8201" max="8201" width="6.85546875" style="117" customWidth="1"/>
    <col min="8202" max="8202" width="4.5703125" style="117" customWidth="1"/>
    <col min="8203" max="8203" width="6.7109375" style="117" customWidth="1"/>
    <col min="8204" max="8204" width="6.140625" style="117" customWidth="1"/>
    <col min="8205" max="8205" width="5.5703125" style="117" customWidth="1"/>
    <col min="8206" max="8207" width="4.42578125" style="117" customWidth="1"/>
    <col min="8208" max="8208" width="5.42578125" style="117" customWidth="1"/>
    <col min="8209" max="8209" width="5" style="117" customWidth="1"/>
    <col min="8210" max="8210" width="3.42578125" style="117" customWidth="1"/>
    <col min="8211" max="8211" width="12.85546875" style="117" bestFit="1" customWidth="1"/>
    <col min="8212" max="8425" width="9.140625" style="117"/>
    <col min="8426" max="8426" width="2.5703125" style="117" customWidth="1"/>
    <col min="8427" max="8427" width="13.28515625" style="117" customWidth="1"/>
    <col min="8428" max="8429" width="2.42578125" style="117" customWidth="1"/>
    <col min="8430" max="8430" width="13.28515625" style="117" customWidth="1"/>
    <col min="8431" max="8431" width="2.42578125" style="117" customWidth="1"/>
    <col min="8432" max="8434" width="8.7109375" style="117" customWidth="1"/>
    <col min="8435" max="8437" width="12.140625" style="117" customWidth="1"/>
    <col min="8438" max="8448" width="9.140625" style="117"/>
    <col min="8449" max="8449" width="2.5703125" style="117" customWidth="1"/>
    <col min="8450" max="8450" width="10.28515625" style="117" customWidth="1"/>
    <col min="8451" max="8451" width="4.140625" style="117" customWidth="1"/>
    <col min="8452" max="8452" width="2.42578125" style="117" customWidth="1"/>
    <col min="8453" max="8453" width="10.85546875" style="117" customWidth="1"/>
    <col min="8454" max="8454" width="7.28515625" style="117" customWidth="1"/>
    <col min="8455" max="8455" width="6" style="117" customWidth="1"/>
    <col min="8456" max="8456" width="10.7109375" style="117" customWidth="1"/>
    <col min="8457" max="8457" width="6.85546875" style="117" customWidth="1"/>
    <col min="8458" max="8458" width="4.5703125" style="117" customWidth="1"/>
    <col min="8459" max="8459" width="6.7109375" style="117" customWidth="1"/>
    <col min="8460" max="8460" width="6.140625" style="117" customWidth="1"/>
    <col min="8461" max="8461" width="5.5703125" style="117" customWidth="1"/>
    <col min="8462" max="8463" width="4.42578125" style="117" customWidth="1"/>
    <col min="8464" max="8464" width="5.42578125" style="117" customWidth="1"/>
    <col min="8465" max="8465" width="5" style="117" customWidth="1"/>
    <col min="8466" max="8466" width="3.42578125" style="117" customWidth="1"/>
    <col min="8467" max="8467" width="12.85546875" style="117" bestFit="1" customWidth="1"/>
    <col min="8468" max="8681" width="9.140625" style="117"/>
    <col min="8682" max="8682" width="2.5703125" style="117" customWidth="1"/>
    <col min="8683" max="8683" width="13.28515625" style="117" customWidth="1"/>
    <col min="8684" max="8685" width="2.42578125" style="117" customWidth="1"/>
    <col min="8686" max="8686" width="13.28515625" style="117" customWidth="1"/>
    <col min="8687" max="8687" width="2.42578125" style="117" customWidth="1"/>
    <col min="8688" max="8690" width="8.7109375" style="117" customWidth="1"/>
    <col min="8691" max="8693" width="12.140625" style="117" customWidth="1"/>
    <col min="8694" max="8704" width="9.140625" style="117"/>
    <col min="8705" max="8705" width="2.5703125" style="117" customWidth="1"/>
    <col min="8706" max="8706" width="10.28515625" style="117" customWidth="1"/>
    <col min="8707" max="8707" width="4.140625" style="117" customWidth="1"/>
    <col min="8708" max="8708" width="2.42578125" style="117" customWidth="1"/>
    <col min="8709" max="8709" width="10.85546875" style="117" customWidth="1"/>
    <col min="8710" max="8710" width="7.28515625" style="117" customWidth="1"/>
    <col min="8711" max="8711" width="6" style="117" customWidth="1"/>
    <col min="8712" max="8712" width="10.7109375" style="117" customWidth="1"/>
    <col min="8713" max="8713" width="6.85546875" style="117" customWidth="1"/>
    <col min="8714" max="8714" width="4.5703125" style="117" customWidth="1"/>
    <col min="8715" max="8715" width="6.7109375" style="117" customWidth="1"/>
    <col min="8716" max="8716" width="6.140625" style="117" customWidth="1"/>
    <col min="8717" max="8717" width="5.5703125" style="117" customWidth="1"/>
    <col min="8718" max="8719" width="4.42578125" style="117" customWidth="1"/>
    <col min="8720" max="8720" width="5.42578125" style="117" customWidth="1"/>
    <col min="8721" max="8721" width="5" style="117" customWidth="1"/>
    <col min="8722" max="8722" width="3.42578125" style="117" customWidth="1"/>
    <col min="8723" max="8723" width="12.85546875" style="117" bestFit="1" customWidth="1"/>
    <col min="8724" max="8937" width="9.140625" style="117"/>
    <col min="8938" max="8938" width="2.5703125" style="117" customWidth="1"/>
    <col min="8939" max="8939" width="13.28515625" style="117" customWidth="1"/>
    <col min="8940" max="8941" width="2.42578125" style="117" customWidth="1"/>
    <col min="8942" max="8942" width="13.28515625" style="117" customWidth="1"/>
    <col min="8943" max="8943" width="2.42578125" style="117" customWidth="1"/>
    <col min="8944" max="8946" width="8.7109375" style="117" customWidth="1"/>
    <col min="8947" max="8949" width="12.140625" style="117" customWidth="1"/>
    <col min="8950" max="8960" width="9.140625" style="117"/>
    <col min="8961" max="8961" width="2.5703125" style="117" customWidth="1"/>
    <col min="8962" max="8962" width="10.28515625" style="117" customWidth="1"/>
    <col min="8963" max="8963" width="4.140625" style="117" customWidth="1"/>
    <col min="8964" max="8964" width="2.42578125" style="117" customWidth="1"/>
    <col min="8965" max="8965" width="10.85546875" style="117" customWidth="1"/>
    <col min="8966" max="8966" width="7.28515625" style="117" customWidth="1"/>
    <col min="8967" max="8967" width="6" style="117" customWidth="1"/>
    <col min="8968" max="8968" width="10.7109375" style="117" customWidth="1"/>
    <col min="8969" max="8969" width="6.85546875" style="117" customWidth="1"/>
    <col min="8970" max="8970" width="4.5703125" style="117" customWidth="1"/>
    <col min="8971" max="8971" width="6.7109375" style="117" customWidth="1"/>
    <col min="8972" max="8972" width="6.140625" style="117" customWidth="1"/>
    <col min="8973" max="8973" width="5.5703125" style="117" customWidth="1"/>
    <col min="8974" max="8975" width="4.42578125" style="117" customWidth="1"/>
    <col min="8976" max="8976" width="5.42578125" style="117" customWidth="1"/>
    <col min="8977" max="8977" width="5" style="117" customWidth="1"/>
    <col min="8978" max="8978" width="3.42578125" style="117" customWidth="1"/>
    <col min="8979" max="8979" width="12.85546875" style="117" bestFit="1" customWidth="1"/>
    <col min="8980" max="9193" width="9.140625" style="117"/>
    <col min="9194" max="9194" width="2.5703125" style="117" customWidth="1"/>
    <col min="9195" max="9195" width="13.28515625" style="117" customWidth="1"/>
    <col min="9196" max="9197" width="2.42578125" style="117" customWidth="1"/>
    <col min="9198" max="9198" width="13.28515625" style="117" customWidth="1"/>
    <col min="9199" max="9199" width="2.42578125" style="117" customWidth="1"/>
    <col min="9200" max="9202" width="8.7109375" style="117" customWidth="1"/>
    <col min="9203" max="9205" width="12.140625" style="117" customWidth="1"/>
    <col min="9206" max="9216" width="9.140625" style="117"/>
    <col min="9217" max="9217" width="2.5703125" style="117" customWidth="1"/>
    <col min="9218" max="9218" width="10.28515625" style="117" customWidth="1"/>
    <col min="9219" max="9219" width="4.140625" style="117" customWidth="1"/>
    <col min="9220" max="9220" width="2.42578125" style="117" customWidth="1"/>
    <col min="9221" max="9221" width="10.85546875" style="117" customWidth="1"/>
    <col min="9222" max="9222" width="7.28515625" style="117" customWidth="1"/>
    <col min="9223" max="9223" width="6" style="117" customWidth="1"/>
    <col min="9224" max="9224" width="10.7109375" style="117" customWidth="1"/>
    <col min="9225" max="9225" width="6.85546875" style="117" customWidth="1"/>
    <col min="9226" max="9226" width="4.5703125" style="117" customWidth="1"/>
    <col min="9227" max="9227" width="6.7109375" style="117" customWidth="1"/>
    <col min="9228" max="9228" width="6.140625" style="117" customWidth="1"/>
    <col min="9229" max="9229" width="5.5703125" style="117" customWidth="1"/>
    <col min="9230" max="9231" width="4.42578125" style="117" customWidth="1"/>
    <col min="9232" max="9232" width="5.42578125" style="117" customWidth="1"/>
    <col min="9233" max="9233" width="5" style="117" customWidth="1"/>
    <col min="9234" max="9234" width="3.42578125" style="117" customWidth="1"/>
    <col min="9235" max="9235" width="12.85546875" style="117" bestFit="1" customWidth="1"/>
    <col min="9236" max="9449" width="9.140625" style="117"/>
    <col min="9450" max="9450" width="2.5703125" style="117" customWidth="1"/>
    <col min="9451" max="9451" width="13.28515625" style="117" customWidth="1"/>
    <col min="9452" max="9453" width="2.42578125" style="117" customWidth="1"/>
    <col min="9454" max="9454" width="13.28515625" style="117" customWidth="1"/>
    <col min="9455" max="9455" width="2.42578125" style="117" customWidth="1"/>
    <col min="9456" max="9458" width="8.7109375" style="117" customWidth="1"/>
    <col min="9459" max="9461" width="12.140625" style="117" customWidth="1"/>
    <col min="9462" max="9472" width="9.140625" style="117"/>
    <col min="9473" max="9473" width="2.5703125" style="117" customWidth="1"/>
    <col min="9474" max="9474" width="10.28515625" style="117" customWidth="1"/>
    <col min="9475" max="9475" width="4.140625" style="117" customWidth="1"/>
    <col min="9476" max="9476" width="2.42578125" style="117" customWidth="1"/>
    <col min="9477" max="9477" width="10.85546875" style="117" customWidth="1"/>
    <col min="9478" max="9478" width="7.28515625" style="117" customWidth="1"/>
    <col min="9479" max="9479" width="6" style="117" customWidth="1"/>
    <col min="9480" max="9480" width="10.7109375" style="117" customWidth="1"/>
    <col min="9481" max="9481" width="6.85546875" style="117" customWidth="1"/>
    <col min="9482" max="9482" width="4.5703125" style="117" customWidth="1"/>
    <col min="9483" max="9483" width="6.7109375" style="117" customWidth="1"/>
    <col min="9484" max="9484" width="6.140625" style="117" customWidth="1"/>
    <col min="9485" max="9485" width="5.5703125" style="117" customWidth="1"/>
    <col min="9486" max="9487" width="4.42578125" style="117" customWidth="1"/>
    <col min="9488" max="9488" width="5.42578125" style="117" customWidth="1"/>
    <col min="9489" max="9489" width="5" style="117" customWidth="1"/>
    <col min="9490" max="9490" width="3.42578125" style="117" customWidth="1"/>
    <col min="9491" max="9491" width="12.85546875" style="117" bestFit="1" customWidth="1"/>
    <col min="9492" max="9705" width="9.140625" style="117"/>
    <col min="9706" max="9706" width="2.5703125" style="117" customWidth="1"/>
    <col min="9707" max="9707" width="13.28515625" style="117" customWidth="1"/>
    <col min="9708" max="9709" width="2.42578125" style="117" customWidth="1"/>
    <col min="9710" max="9710" width="13.28515625" style="117" customWidth="1"/>
    <col min="9711" max="9711" width="2.42578125" style="117" customWidth="1"/>
    <col min="9712" max="9714" width="8.7109375" style="117" customWidth="1"/>
    <col min="9715" max="9717" width="12.140625" style="117" customWidth="1"/>
    <col min="9718" max="9728" width="9.140625" style="117"/>
    <col min="9729" max="9729" width="2.5703125" style="117" customWidth="1"/>
    <col min="9730" max="9730" width="10.28515625" style="117" customWidth="1"/>
    <col min="9731" max="9731" width="4.140625" style="117" customWidth="1"/>
    <col min="9732" max="9732" width="2.42578125" style="117" customWidth="1"/>
    <col min="9733" max="9733" width="10.85546875" style="117" customWidth="1"/>
    <col min="9734" max="9734" width="7.28515625" style="117" customWidth="1"/>
    <col min="9735" max="9735" width="6" style="117" customWidth="1"/>
    <col min="9736" max="9736" width="10.7109375" style="117" customWidth="1"/>
    <col min="9737" max="9737" width="6.85546875" style="117" customWidth="1"/>
    <col min="9738" max="9738" width="4.5703125" style="117" customWidth="1"/>
    <col min="9739" max="9739" width="6.7109375" style="117" customWidth="1"/>
    <col min="9740" max="9740" width="6.140625" style="117" customWidth="1"/>
    <col min="9741" max="9741" width="5.5703125" style="117" customWidth="1"/>
    <col min="9742" max="9743" width="4.42578125" style="117" customWidth="1"/>
    <col min="9744" max="9744" width="5.42578125" style="117" customWidth="1"/>
    <col min="9745" max="9745" width="5" style="117" customWidth="1"/>
    <col min="9746" max="9746" width="3.42578125" style="117" customWidth="1"/>
    <col min="9747" max="9747" width="12.85546875" style="117" bestFit="1" customWidth="1"/>
    <col min="9748" max="9961" width="9.140625" style="117"/>
    <col min="9962" max="9962" width="2.5703125" style="117" customWidth="1"/>
    <col min="9963" max="9963" width="13.28515625" style="117" customWidth="1"/>
    <col min="9964" max="9965" width="2.42578125" style="117" customWidth="1"/>
    <col min="9966" max="9966" width="13.28515625" style="117" customWidth="1"/>
    <col min="9967" max="9967" width="2.42578125" style="117" customWidth="1"/>
    <col min="9968" max="9970" width="8.7109375" style="117" customWidth="1"/>
    <col min="9971" max="9973" width="12.140625" style="117" customWidth="1"/>
    <col min="9974" max="9984" width="9.140625" style="117"/>
    <col min="9985" max="9985" width="2.5703125" style="117" customWidth="1"/>
    <col min="9986" max="9986" width="10.28515625" style="117" customWidth="1"/>
    <col min="9987" max="9987" width="4.140625" style="117" customWidth="1"/>
    <col min="9988" max="9988" width="2.42578125" style="117" customWidth="1"/>
    <col min="9989" max="9989" width="10.85546875" style="117" customWidth="1"/>
    <col min="9990" max="9990" width="7.28515625" style="117" customWidth="1"/>
    <col min="9991" max="9991" width="6" style="117" customWidth="1"/>
    <col min="9992" max="9992" width="10.7109375" style="117" customWidth="1"/>
    <col min="9993" max="9993" width="6.85546875" style="117" customWidth="1"/>
    <col min="9994" max="9994" width="4.5703125" style="117" customWidth="1"/>
    <col min="9995" max="9995" width="6.7109375" style="117" customWidth="1"/>
    <col min="9996" max="9996" width="6.140625" style="117" customWidth="1"/>
    <col min="9997" max="9997" width="5.5703125" style="117" customWidth="1"/>
    <col min="9998" max="9999" width="4.42578125" style="117" customWidth="1"/>
    <col min="10000" max="10000" width="5.42578125" style="117" customWidth="1"/>
    <col min="10001" max="10001" width="5" style="117" customWidth="1"/>
    <col min="10002" max="10002" width="3.42578125" style="117" customWidth="1"/>
    <col min="10003" max="10003" width="12.85546875" style="117" bestFit="1" customWidth="1"/>
    <col min="10004" max="10217" width="9.140625" style="117"/>
    <col min="10218" max="10218" width="2.5703125" style="117" customWidth="1"/>
    <col min="10219" max="10219" width="13.28515625" style="117" customWidth="1"/>
    <col min="10220" max="10221" width="2.42578125" style="117" customWidth="1"/>
    <col min="10222" max="10222" width="13.28515625" style="117" customWidth="1"/>
    <col min="10223" max="10223" width="2.42578125" style="117" customWidth="1"/>
    <col min="10224" max="10226" width="8.7109375" style="117" customWidth="1"/>
    <col min="10227" max="10229" width="12.140625" style="117" customWidth="1"/>
    <col min="10230" max="10240" width="9.140625" style="117"/>
    <col min="10241" max="10241" width="2.5703125" style="117" customWidth="1"/>
    <col min="10242" max="10242" width="10.28515625" style="117" customWidth="1"/>
    <col min="10243" max="10243" width="4.140625" style="117" customWidth="1"/>
    <col min="10244" max="10244" width="2.42578125" style="117" customWidth="1"/>
    <col min="10245" max="10245" width="10.85546875" style="117" customWidth="1"/>
    <col min="10246" max="10246" width="7.28515625" style="117" customWidth="1"/>
    <col min="10247" max="10247" width="6" style="117" customWidth="1"/>
    <col min="10248" max="10248" width="10.7109375" style="117" customWidth="1"/>
    <col min="10249" max="10249" width="6.85546875" style="117" customWidth="1"/>
    <col min="10250" max="10250" width="4.5703125" style="117" customWidth="1"/>
    <col min="10251" max="10251" width="6.7109375" style="117" customWidth="1"/>
    <col min="10252" max="10252" width="6.140625" style="117" customWidth="1"/>
    <col min="10253" max="10253" width="5.5703125" style="117" customWidth="1"/>
    <col min="10254" max="10255" width="4.42578125" style="117" customWidth="1"/>
    <col min="10256" max="10256" width="5.42578125" style="117" customWidth="1"/>
    <col min="10257" max="10257" width="5" style="117" customWidth="1"/>
    <col min="10258" max="10258" width="3.42578125" style="117" customWidth="1"/>
    <col min="10259" max="10259" width="12.85546875" style="117" bestFit="1" customWidth="1"/>
    <col min="10260" max="10473" width="9.140625" style="117"/>
    <col min="10474" max="10474" width="2.5703125" style="117" customWidth="1"/>
    <col min="10475" max="10475" width="13.28515625" style="117" customWidth="1"/>
    <col min="10476" max="10477" width="2.42578125" style="117" customWidth="1"/>
    <col min="10478" max="10478" width="13.28515625" style="117" customWidth="1"/>
    <col min="10479" max="10479" width="2.42578125" style="117" customWidth="1"/>
    <col min="10480" max="10482" width="8.7109375" style="117" customWidth="1"/>
    <col min="10483" max="10485" width="12.140625" style="117" customWidth="1"/>
    <col min="10486" max="10496" width="9.140625" style="117"/>
    <col min="10497" max="10497" width="2.5703125" style="117" customWidth="1"/>
    <col min="10498" max="10498" width="10.28515625" style="117" customWidth="1"/>
    <col min="10499" max="10499" width="4.140625" style="117" customWidth="1"/>
    <col min="10500" max="10500" width="2.42578125" style="117" customWidth="1"/>
    <col min="10501" max="10501" width="10.85546875" style="117" customWidth="1"/>
    <col min="10502" max="10502" width="7.28515625" style="117" customWidth="1"/>
    <col min="10503" max="10503" width="6" style="117" customWidth="1"/>
    <col min="10504" max="10504" width="10.7109375" style="117" customWidth="1"/>
    <col min="10505" max="10505" width="6.85546875" style="117" customWidth="1"/>
    <col min="10506" max="10506" width="4.5703125" style="117" customWidth="1"/>
    <col min="10507" max="10507" width="6.7109375" style="117" customWidth="1"/>
    <col min="10508" max="10508" width="6.140625" style="117" customWidth="1"/>
    <col min="10509" max="10509" width="5.5703125" style="117" customWidth="1"/>
    <col min="10510" max="10511" width="4.42578125" style="117" customWidth="1"/>
    <col min="10512" max="10512" width="5.42578125" style="117" customWidth="1"/>
    <col min="10513" max="10513" width="5" style="117" customWidth="1"/>
    <col min="10514" max="10514" width="3.42578125" style="117" customWidth="1"/>
    <col min="10515" max="10515" width="12.85546875" style="117" bestFit="1" customWidth="1"/>
    <col min="10516" max="10729" width="9.140625" style="117"/>
    <col min="10730" max="10730" width="2.5703125" style="117" customWidth="1"/>
    <col min="10731" max="10731" width="13.28515625" style="117" customWidth="1"/>
    <col min="10732" max="10733" width="2.42578125" style="117" customWidth="1"/>
    <col min="10734" max="10734" width="13.28515625" style="117" customWidth="1"/>
    <col min="10735" max="10735" width="2.42578125" style="117" customWidth="1"/>
    <col min="10736" max="10738" width="8.7109375" style="117" customWidth="1"/>
    <col min="10739" max="10741" width="12.140625" style="117" customWidth="1"/>
    <col min="10742" max="10752" width="9.140625" style="117"/>
    <col min="10753" max="10753" width="2.5703125" style="117" customWidth="1"/>
    <col min="10754" max="10754" width="10.28515625" style="117" customWidth="1"/>
    <col min="10755" max="10755" width="4.140625" style="117" customWidth="1"/>
    <col min="10756" max="10756" width="2.42578125" style="117" customWidth="1"/>
    <col min="10757" max="10757" width="10.85546875" style="117" customWidth="1"/>
    <col min="10758" max="10758" width="7.28515625" style="117" customWidth="1"/>
    <col min="10759" max="10759" width="6" style="117" customWidth="1"/>
    <col min="10760" max="10760" width="10.7109375" style="117" customWidth="1"/>
    <col min="10761" max="10761" width="6.85546875" style="117" customWidth="1"/>
    <col min="10762" max="10762" width="4.5703125" style="117" customWidth="1"/>
    <col min="10763" max="10763" width="6.7109375" style="117" customWidth="1"/>
    <col min="10764" max="10764" width="6.140625" style="117" customWidth="1"/>
    <col min="10765" max="10765" width="5.5703125" style="117" customWidth="1"/>
    <col min="10766" max="10767" width="4.42578125" style="117" customWidth="1"/>
    <col min="10768" max="10768" width="5.42578125" style="117" customWidth="1"/>
    <col min="10769" max="10769" width="5" style="117" customWidth="1"/>
    <col min="10770" max="10770" width="3.42578125" style="117" customWidth="1"/>
    <col min="10771" max="10771" width="12.85546875" style="117" bestFit="1" customWidth="1"/>
    <col min="10772" max="10985" width="9.140625" style="117"/>
    <col min="10986" max="10986" width="2.5703125" style="117" customWidth="1"/>
    <col min="10987" max="10987" width="13.28515625" style="117" customWidth="1"/>
    <col min="10988" max="10989" width="2.42578125" style="117" customWidth="1"/>
    <col min="10990" max="10990" width="13.28515625" style="117" customWidth="1"/>
    <col min="10991" max="10991" width="2.42578125" style="117" customWidth="1"/>
    <col min="10992" max="10994" width="8.7109375" style="117" customWidth="1"/>
    <col min="10995" max="10997" width="12.140625" style="117" customWidth="1"/>
    <col min="10998" max="11008" width="9.140625" style="117"/>
    <col min="11009" max="11009" width="2.5703125" style="117" customWidth="1"/>
    <col min="11010" max="11010" width="10.28515625" style="117" customWidth="1"/>
    <col min="11011" max="11011" width="4.140625" style="117" customWidth="1"/>
    <col min="11012" max="11012" width="2.42578125" style="117" customWidth="1"/>
    <col min="11013" max="11013" width="10.85546875" style="117" customWidth="1"/>
    <col min="11014" max="11014" width="7.28515625" style="117" customWidth="1"/>
    <col min="11015" max="11015" width="6" style="117" customWidth="1"/>
    <col min="11016" max="11016" width="10.7109375" style="117" customWidth="1"/>
    <col min="11017" max="11017" width="6.85546875" style="117" customWidth="1"/>
    <col min="11018" max="11018" width="4.5703125" style="117" customWidth="1"/>
    <col min="11019" max="11019" width="6.7109375" style="117" customWidth="1"/>
    <col min="11020" max="11020" width="6.140625" style="117" customWidth="1"/>
    <col min="11021" max="11021" width="5.5703125" style="117" customWidth="1"/>
    <col min="11022" max="11023" width="4.42578125" style="117" customWidth="1"/>
    <col min="11024" max="11024" width="5.42578125" style="117" customWidth="1"/>
    <col min="11025" max="11025" width="5" style="117" customWidth="1"/>
    <col min="11026" max="11026" width="3.42578125" style="117" customWidth="1"/>
    <col min="11027" max="11027" width="12.85546875" style="117" bestFit="1" customWidth="1"/>
    <col min="11028" max="11241" width="9.140625" style="117"/>
    <col min="11242" max="11242" width="2.5703125" style="117" customWidth="1"/>
    <col min="11243" max="11243" width="13.28515625" style="117" customWidth="1"/>
    <col min="11244" max="11245" width="2.42578125" style="117" customWidth="1"/>
    <col min="11246" max="11246" width="13.28515625" style="117" customWidth="1"/>
    <col min="11247" max="11247" width="2.42578125" style="117" customWidth="1"/>
    <col min="11248" max="11250" width="8.7109375" style="117" customWidth="1"/>
    <col min="11251" max="11253" width="12.140625" style="117" customWidth="1"/>
    <col min="11254" max="11264" width="9.140625" style="117"/>
    <col min="11265" max="11265" width="2.5703125" style="117" customWidth="1"/>
    <col min="11266" max="11266" width="10.28515625" style="117" customWidth="1"/>
    <col min="11267" max="11267" width="4.140625" style="117" customWidth="1"/>
    <col min="11268" max="11268" width="2.42578125" style="117" customWidth="1"/>
    <col min="11269" max="11269" width="10.85546875" style="117" customWidth="1"/>
    <col min="11270" max="11270" width="7.28515625" style="117" customWidth="1"/>
    <col min="11271" max="11271" width="6" style="117" customWidth="1"/>
    <col min="11272" max="11272" width="10.7109375" style="117" customWidth="1"/>
    <col min="11273" max="11273" width="6.85546875" style="117" customWidth="1"/>
    <col min="11274" max="11274" width="4.5703125" style="117" customWidth="1"/>
    <col min="11275" max="11275" width="6.7109375" style="117" customWidth="1"/>
    <col min="11276" max="11276" width="6.140625" style="117" customWidth="1"/>
    <col min="11277" max="11277" width="5.5703125" style="117" customWidth="1"/>
    <col min="11278" max="11279" width="4.42578125" style="117" customWidth="1"/>
    <col min="11280" max="11280" width="5.42578125" style="117" customWidth="1"/>
    <col min="11281" max="11281" width="5" style="117" customWidth="1"/>
    <col min="11282" max="11282" width="3.42578125" style="117" customWidth="1"/>
    <col min="11283" max="11283" width="12.85546875" style="117" bestFit="1" customWidth="1"/>
    <col min="11284" max="11497" width="9.140625" style="117"/>
    <col min="11498" max="11498" width="2.5703125" style="117" customWidth="1"/>
    <col min="11499" max="11499" width="13.28515625" style="117" customWidth="1"/>
    <col min="11500" max="11501" width="2.42578125" style="117" customWidth="1"/>
    <col min="11502" max="11502" width="13.28515625" style="117" customWidth="1"/>
    <col min="11503" max="11503" width="2.42578125" style="117" customWidth="1"/>
    <col min="11504" max="11506" width="8.7109375" style="117" customWidth="1"/>
    <col min="11507" max="11509" width="12.140625" style="117" customWidth="1"/>
    <col min="11510" max="11520" width="9.140625" style="117"/>
    <col min="11521" max="11521" width="2.5703125" style="117" customWidth="1"/>
    <col min="11522" max="11522" width="10.28515625" style="117" customWidth="1"/>
    <col min="11523" max="11523" width="4.140625" style="117" customWidth="1"/>
    <col min="11524" max="11524" width="2.42578125" style="117" customWidth="1"/>
    <col min="11525" max="11525" width="10.85546875" style="117" customWidth="1"/>
    <col min="11526" max="11526" width="7.28515625" style="117" customWidth="1"/>
    <col min="11527" max="11527" width="6" style="117" customWidth="1"/>
    <col min="11528" max="11528" width="10.7109375" style="117" customWidth="1"/>
    <col min="11529" max="11529" width="6.85546875" style="117" customWidth="1"/>
    <col min="11530" max="11530" width="4.5703125" style="117" customWidth="1"/>
    <col min="11531" max="11531" width="6.7109375" style="117" customWidth="1"/>
    <col min="11532" max="11532" width="6.140625" style="117" customWidth="1"/>
    <col min="11533" max="11533" width="5.5703125" style="117" customWidth="1"/>
    <col min="11534" max="11535" width="4.42578125" style="117" customWidth="1"/>
    <col min="11536" max="11536" width="5.42578125" style="117" customWidth="1"/>
    <col min="11537" max="11537" width="5" style="117" customWidth="1"/>
    <col min="11538" max="11538" width="3.42578125" style="117" customWidth="1"/>
    <col min="11539" max="11539" width="12.85546875" style="117" bestFit="1" customWidth="1"/>
    <col min="11540" max="11753" width="9.140625" style="117"/>
    <col min="11754" max="11754" width="2.5703125" style="117" customWidth="1"/>
    <col min="11755" max="11755" width="13.28515625" style="117" customWidth="1"/>
    <col min="11756" max="11757" width="2.42578125" style="117" customWidth="1"/>
    <col min="11758" max="11758" width="13.28515625" style="117" customWidth="1"/>
    <col min="11759" max="11759" width="2.42578125" style="117" customWidth="1"/>
    <col min="11760" max="11762" width="8.7109375" style="117" customWidth="1"/>
    <col min="11763" max="11765" width="12.140625" style="117" customWidth="1"/>
    <col min="11766" max="11776" width="9.140625" style="117"/>
    <col min="11777" max="11777" width="2.5703125" style="117" customWidth="1"/>
    <col min="11778" max="11778" width="10.28515625" style="117" customWidth="1"/>
    <col min="11779" max="11779" width="4.140625" style="117" customWidth="1"/>
    <col min="11780" max="11780" width="2.42578125" style="117" customWidth="1"/>
    <col min="11781" max="11781" width="10.85546875" style="117" customWidth="1"/>
    <col min="11782" max="11782" width="7.28515625" style="117" customWidth="1"/>
    <col min="11783" max="11783" width="6" style="117" customWidth="1"/>
    <col min="11784" max="11784" width="10.7109375" style="117" customWidth="1"/>
    <col min="11785" max="11785" width="6.85546875" style="117" customWidth="1"/>
    <col min="11786" max="11786" width="4.5703125" style="117" customWidth="1"/>
    <col min="11787" max="11787" width="6.7109375" style="117" customWidth="1"/>
    <col min="11788" max="11788" width="6.140625" style="117" customWidth="1"/>
    <col min="11789" max="11789" width="5.5703125" style="117" customWidth="1"/>
    <col min="11790" max="11791" width="4.42578125" style="117" customWidth="1"/>
    <col min="11792" max="11792" width="5.42578125" style="117" customWidth="1"/>
    <col min="11793" max="11793" width="5" style="117" customWidth="1"/>
    <col min="11794" max="11794" width="3.42578125" style="117" customWidth="1"/>
    <col min="11795" max="11795" width="12.85546875" style="117" bestFit="1" customWidth="1"/>
    <col min="11796" max="12009" width="9.140625" style="117"/>
    <col min="12010" max="12010" width="2.5703125" style="117" customWidth="1"/>
    <col min="12011" max="12011" width="13.28515625" style="117" customWidth="1"/>
    <col min="12012" max="12013" width="2.42578125" style="117" customWidth="1"/>
    <col min="12014" max="12014" width="13.28515625" style="117" customWidth="1"/>
    <col min="12015" max="12015" width="2.42578125" style="117" customWidth="1"/>
    <col min="12016" max="12018" width="8.7109375" style="117" customWidth="1"/>
    <col min="12019" max="12021" width="12.140625" style="117" customWidth="1"/>
    <col min="12022" max="12032" width="9.140625" style="117"/>
    <col min="12033" max="12033" width="2.5703125" style="117" customWidth="1"/>
    <col min="12034" max="12034" width="10.28515625" style="117" customWidth="1"/>
    <col min="12035" max="12035" width="4.140625" style="117" customWidth="1"/>
    <col min="12036" max="12036" width="2.42578125" style="117" customWidth="1"/>
    <col min="12037" max="12037" width="10.85546875" style="117" customWidth="1"/>
    <col min="12038" max="12038" width="7.28515625" style="117" customWidth="1"/>
    <col min="12039" max="12039" width="6" style="117" customWidth="1"/>
    <col min="12040" max="12040" width="10.7109375" style="117" customWidth="1"/>
    <col min="12041" max="12041" width="6.85546875" style="117" customWidth="1"/>
    <col min="12042" max="12042" width="4.5703125" style="117" customWidth="1"/>
    <col min="12043" max="12043" width="6.7109375" style="117" customWidth="1"/>
    <col min="12044" max="12044" width="6.140625" style="117" customWidth="1"/>
    <col min="12045" max="12045" width="5.5703125" style="117" customWidth="1"/>
    <col min="12046" max="12047" width="4.42578125" style="117" customWidth="1"/>
    <col min="12048" max="12048" width="5.42578125" style="117" customWidth="1"/>
    <col min="12049" max="12049" width="5" style="117" customWidth="1"/>
    <col min="12050" max="12050" width="3.42578125" style="117" customWidth="1"/>
    <col min="12051" max="12051" width="12.85546875" style="117" bestFit="1" customWidth="1"/>
    <col min="12052" max="12265" width="9.140625" style="117"/>
    <col min="12266" max="12266" width="2.5703125" style="117" customWidth="1"/>
    <col min="12267" max="12267" width="13.28515625" style="117" customWidth="1"/>
    <col min="12268" max="12269" width="2.42578125" style="117" customWidth="1"/>
    <col min="12270" max="12270" width="13.28515625" style="117" customWidth="1"/>
    <col min="12271" max="12271" width="2.42578125" style="117" customWidth="1"/>
    <col min="12272" max="12274" width="8.7109375" style="117" customWidth="1"/>
    <col min="12275" max="12277" width="12.140625" style="117" customWidth="1"/>
    <col min="12278" max="12288" width="9.140625" style="117"/>
    <col min="12289" max="12289" width="2.5703125" style="117" customWidth="1"/>
    <col min="12290" max="12290" width="10.28515625" style="117" customWidth="1"/>
    <col min="12291" max="12291" width="4.140625" style="117" customWidth="1"/>
    <col min="12292" max="12292" width="2.42578125" style="117" customWidth="1"/>
    <col min="12293" max="12293" width="10.85546875" style="117" customWidth="1"/>
    <col min="12294" max="12294" width="7.28515625" style="117" customWidth="1"/>
    <col min="12295" max="12295" width="6" style="117" customWidth="1"/>
    <col min="12296" max="12296" width="10.7109375" style="117" customWidth="1"/>
    <col min="12297" max="12297" width="6.85546875" style="117" customWidth="1"/>
    <col min="12298" max="12298" width="4.5703125" style="117" customWidth="1"/>
    <col min="12299" max="12299" width="6.7109375" style="117" customWidth="1"/>
    <col min="12300" max="12300" width="6.140625" style="117" customWidth="1"/>
    <col min="12301" max="12301" width="5.5703125" style="117" customWidth="1"/>
    <col min="12302" max="12303" width="4.42578125" style="117" customWidth="1"/>
    <col min="12304" max="12304" width="5.42578125" style="117" customWidth="1"/>
    <col min="12305" max="12305" width="5" style="117" customWidth="1"/>
    <col min="12306" max="12306" width="3.42578125" style="117" customWidth="1"/>
    <col min="12307" max="12307" width="12.85546875" style="117" bestFit="1" customWidth="1"/>
    <col min="12308" max="12521" width="9.140625" style="117"/>
    <col min="12522" max="12522" width="2.5703125" style="117" customWidth="1"/>
    <col min="12523" max="12523" width="13.28515625" style="117" customWidth="1"/>
    <col min="12524" max="12525" width="2.42578125" style="117" customWidth="1"/>
    <col min="12526" max="12526" width="13.28515625" style="117" customWidth="1"/>
    <col min="12527" max="12527" width="2.42578125" style="117" customWidth="1"/>
    <col min="12528" max="12530" width="8.7109375" style="117" customWidth="1"/>
    <col min="12531" max="12533" width="12.140625" style="117" customWidth="1"/>
    <col min="12534" max="12544" width="9.140625" style="117"/>
    <col min="12545" max="12545" width="2.5703125" style="117" customWidth="1"/>
    <col min="12546" max="12546" width="10.28515625" style="117" customWidth="1"/>
    <col min="12547" max="12547" width="4.140625" style="117" customWidth="1"/>
    <col min="12548" max="12548" width="2.42578125" style="117" customWidth="1"/>
    <col min="12549" max="12549" width="10.85546875" style="117" customWidth="1"/>
    <col min="12550" max="12550" width="7.28515625" style="117" customWidth="1"/>
    <col min="12551" max="12551" width="6" style="117" customWidth="1"/>
    <col min="12552" max="12552" width="10.7109375" style="117" customWidth="1"/>
    <col min="12553" max="12553" width="6.85546875" style="117" customWidth="1"/>
    <col min="12554" max="12554" width="4.5703125" style="117" customWidth="1"/>
    <col min="12555" max="12555" width="6.7109375" style="117" customWidth="1"/>
    <col min="12556" max="12556" width="6.140625" style="117" customWidth="1"/>
    <col min="12557" max="12557" width="5.5703125" style="117" customWidth="1"/>
    <col min="12558" max="12559" width="4.42578125" style="117" customWidth="1"/>
    <col min="12560" max="12560" width="5.42578125" style="117" customWidth="1"/>
    <col min="12561" max="12561" width="5" style="117" customWidth="1"/>
    <col min="12562" max="12562" width="3.42578125" style="117" customWidth="1"/>
    <col min="12563" max="12563" width="12.85546875" style="117" bestFit="1" customWidth="1"/>
    <col min="12564" max="12777" width="9.140625" style="117"/>
    <col min="12778" max="12778" width="2.5703125" style="117" customWidth="1"/>
    <col min="12779" max="12779" width="13.28515625" style="117" customWidth="1"/>
    <col min="12780" max="12781" width="2.42578125" style="117" customWidth="1"/>
    <col min="12782" max="12782" width="13.28515625" style="117" customWidth="1"/>
    <col min="12783" max="12783" width="2.42578125" style="117" customWidth="1"/>
    <col min="12784" max="12786" width="8.7109375" style="117" customWidth="1"/>
    <col min="12787" max="12789" width="12.140625" style="117" customWidth="1"/>
    <col min="12790" max="12800" width="9.140625" style="117"/>
    <col min="12801" max="12801" width="2.5703125" style="117" customWidth="1"/>
    <col min="12802" max="12802" width="10.28515625" style="117" customWidth="1"/>
    <col min="12803" max="12803" width="4.140625" style="117" customWidth="1"/>
    <col min="12804" max="12804" width="2.42578125" style="117" customWidth="1"/>
    <col min="12805" max="12805" width="10.85546875" style="117" customWidth="1"/>
    <col min="12806" max="12806" width="7.28515625" style="117" customWidth="1"/>
    <col min="12807" max="12807" width="6" style="117" customWidth="1"/>
    <col min="12808" max="12808" width="10.7109375" style="117" customWidth="1"/>
    <col min="12809" max="12809" width="6.85546875" style="117" customWidth="1"/>
    <col min="12810" max="12810" width="4.5703125" style="117" customWidth="1"/>
    <col min="12811" max="12811" width="6.7109375" style="117" customWidth="1"/>
    <col min="12812" max="12812" width="6.140625" style="117" customWidth="1"/>
    <col min="12813" max="12813" width="5.5703125" style="117" customWidth="1"/>
    <col min="12814" max="12815" width="4.42578125" style="117" customWidth="1"/>
    <col min="12816" max="12816" width="5.42578125" style="117" customWidth="1"/>
    <col min="12817" max="12817" width="5" style="117" customWidth="1"/>
    <col min="12818" max="12818" width="3.42578125" style="117" customWidth="1"/>
    <col min="12819" max="12819" width="12.85546875" style="117" bestFit="1" customWidth="1"/>
    <col min="12820" max="13033" width="9.140625" style="117"/>
    <col min="13034" max="13034" width="2.5703125" style="117" customWidth="1"/>
    <col min="13035" max="13035" width="13.28515625" style="117" customWidth="1"/>
    <col min="13036" max="13037" width="2.42578125" style="117" customWidth="1"/>
    <col min="13038" max="13038" width="13.28515625" style="117" customWidth="1"/>
    <col min="13039" max="13039" width="2.42578125" style="117" customWidth="1"/>
    <col min="13040" max="13042" width="8.7109375" style="117" customWidth="1"/>
    <col min="13043" max="13045" width="12.140625" style="117" customWidth="1"/>
    <col min="13046" max="13056" width="9.140625" style="117"/>
    <col min="13057" max="13057" width="2.5703125" style="117" customWidth="1"/>
    <col min="13058" max="13058" width="10.28515625" style="117" customWidth="1"/>
    <col min="13059" max="13059" width="4.140625" style="117" customWidth="1"/>
    <col min="13060" max="13060" width="2.42578125" style="117" customWidth="1"/>
    <col min="13061" max="13061" width="10.85546875" style="117" customWidth="1"/>
    <col min="13062" max="13062" width="7.28515625" style="117" customWidth="1"/>
    <col min="13063" max="13063" width="6" style="117" customWidth="1"/>
    <col min="13064" max="13064" width="10.7109375" style="117" customWidth="1"/>
    <col min="13065" max="13065" width="6.85546875" style="117" customWidth="1"/>
    <col min="13066" max="13066" width="4.5703125" style="117" customWidth="1"/>
    <col min="13067" max="13067" width="6.7109375" style="117" customWidth="1"/>
    <col min="13068" max="13068" width="6.140625" style="117" customWidth="1"/>
    <col min="13069" max="13069" width="5.5703125" style="117" customWidth="1"/>
    <col min="13070" max="13071" width="4.42578125" style="117" customWidth="1"/>
    <col min="13072" max="13072" width="5.42578125" style="117" customWidth="1"/>
    <col min="13073" max="13073" width="5" style="117" customWidth="1"/>
    <col min="13074" max="13074" width="3.42578125" style="117" customWidth="1"/>
    <col min="13075" max="13075" width="12.85546875" style="117" bestFit="1" customWidth="1"/>
    <col min="13076" max="13289" width="9.140625" style="117"/>
    <col min="13290" max="13290" width="2.5703125" style="117" customWidth="1"/>
    <col min="13291" max="13291" width="13.28515625" style="117" customWidth="1"/>
    <col min="13292" max="13293" width="2.42578125" style="117" customWidth="1"/>
    <col min="13294" max="13294" width="13.28515625" style="117" customWidth="1"/>
    <col min="13295" max="13295" width="2.42578125" style="117" customWidth="1"/>
    <col min="13296" max="13298" width="8.7109375" style="117" customWidth="1"/>
    <col min="13299" max="13301" width="12.140625" style="117" customWidth="1"/>
    <col min="13302" max="13312" width="9.140625" style="117"/>
    <col min="13313" max="13313" width="2.5703125" style="117" customWidth="1"/>
    <col min="13314" max="13314" width="10.28515625" style="117" customWidth="1"/>
    <col min="13315" max="13315" width="4.140625" style="117" customWidth="1"/>
    <col min="13316" max="13316" width="2.42578125" style="117" customWidth="1"/>
    <col min="13317" max="13317" width="10.85546875" style="117" customWidth="1"/>
    <col min="13318" max="13318" width="7.28515625" style="117" customWidth="1"/>
    <col min="13319" max="13319" width="6" style="117" customWidth="1"/>
    <col min="13320" max="13320" width="10.7109375" style="117" customWidth="1"/>
    <col min="13321" max="13321" width="6.85546875" style="117" customWidth="1"/>
    <col min="13322" max="13322" width="4.5703125" style="117" customWidth="1"/>
    <col min="13323" max="13323" width="6.7109375" style="117" customWidth="1"/>
    <col min="13324" max="13324" width="6.140625" style="117" customWidth="1"/>
    <col min="13325" max="13325" width="5.5703125" style="117" customWidth="1"/>
    <col min="13326" max="13327" width="4.42578125" style="117" customWidth="1"/>
    <col min="13328" max="13328" width="5.42578125" style="117" customWidth="1"/>
    <col min="13329" max="13329" width="5" style="117" customWidth="1"/>
    <col min="13330" max="13330" width="3.42578125" style="117" customWidth="1"/>
    <col min="13331" max="13331" width="12.85546875" style="117" bestFit="1" customWidth="1"/>
    <col min="13332" max="13545" width="9.140625" style="117"/>
    <col min="13546" max="13546" width="2.5703125" style="117" customWidth="1"/>
    <col min="13547" max="13547" width="13.28515625" style="117" customWidth="1"/>
    <col min="13548" max="13549" width="2.42578125" style="117" customWidth="1"/>
    <col min="13550" max="13550" width="13.28515625" style="117" customWidth="1"/>
    <col min="13551" max="13551" width="2.42578125" style="117" customWidth="1"/>
    <col min="13552" max="13554" width="8.7109375" style="117" customWidth="1"/>
    <col min="13555" max="13557" width="12.140625" style="117" customWidth="1"/>
    <col min="13558" max="13568" width="9.140625" style="117"/>
    <col min="13569" max="13569" width="2.5703125" style="117" customWidth="1"/>
    <col min="13570" max="13570" width="10.28515625" style="117" customWidth="1"/>
    <col min="13571" max="13571" width="4.140625" style="117" customWidth="1"/>
    <col min="13572" max="13572" width="2.42578125" style="117" customWidth="1"/>
    <col min="13573" max="13573" width="10.85546875" style="117" customWidth="1"/>
    <col min="13574" max="13574" width="7.28515625" style="117" customWidth="1"/>
    <col min="13575" max="13575" width="6" style="117" customWidth="1"/>
    <col min="13576" max="13576" width="10.7109375" style="117" customWidth="1"/>
    <col min="13577" max="13577" width="6.85546875" style="117" customWidth="1"/>
    <col min="13578" max="13578" width="4.5703125" style="117" customWidth="1"/>
    <col min="13579" max="13579" width="6.7109375" style="117" customWidth="1"/>
    <col min="13580" max="13580" width="6.140625" style="117" customWidth="1"/>
    <col min="13581" max="13581" width="5.5703125" style="117" customWidth="1"/>
    <col min="13582" max="13583" width="4.42578125" style="117" customWidth="1"/>
    <col min="13584" max="13584" width="5.42578125" style="117" customWidth="1"/>
    <col min="13585" max="13585" width="5" style="117" customWidth="1"/>
    <col min="13586" max="13586" width="3.42578125" style="117" customWidth="1"/>
    <col min="13587" max="13587" width="12.85546875" style="117" bestFit="1" customWidth="1"/>
    <col min="13588" max="13801" width="9.140625" style="117"/>
    <col min="13802" max="13802" width="2.5703125" style="117" customWidth="1"/>
    <col min="13803" max="13803" width="13.28515625" style="117" customWidth="1"/>
    <col min="13804" max="13805" width="2.42578125" style="117" customWidth="1"/>
    <col min="13806" max="13806" width="13.28515625" style="117" customWidth="1"/>
    <col min="13807" max="13807" width="2.42578125" style="117" customWidth="1"/>
    <col min="13808" max="13810" width="8.7109375" style="117" customWidth="1"/>
    <col min="13811" max="13813" width="12.140625" style="117" customWidth="1"/>
    <col min="13814" max="13824" width="9.140625" style="117"/>
    <col min="13825" max="13825" width="2.5703125" style="117" customWidth="1"/>
    <col min="13826" max="13826" width="10.28515625" style="117" customWidth="1"/>
    <col min="13827" max="13827" width="4.140625" style="117" customWidth="1"/>
    <col min="13828" max="13828" width="2.42578125" style="117" customWidth="1"/>
    <col min="13829" max="13829" width="10.85546875" style="117" customWidth="1"/>
    <col min="13830" max="13830" width="7.28515625" style="117" customWidth="1"/>
    <col min="13831" max="13831" width="6" style="117" customWidth="1"/>
    <col min="13832" max="13832" width="10.7109375" style="117" customWidth="1"/>
    <col min="13833" max="13833" width="6.85546875" style="117" customWidth="1"/>
    <col min="13834" max="13834" width="4.5703125" style="117" customWidth="1"/>
    <col min="13835" max="13835" width="6.7109375" style="117" customWidth="1"/>
    <col min="13836" max="13836" width="6.140625" style="117" customWidth="1"/>
    <col min="13837" max="13837" width="5.5703125" style="117" customWidth="1"/>
    <col min="13838" max="13839" width="4.42578125" style="117" customWidth="1"/>
    <col min="13840" max="13840" width="5.42578125" style="117" customWidth="1"/>
    <col min="13841" max="13841" width="5" style="117" customWidth="1"/>
    <col min="13842" max="13842" width="3.42578125" style="117" customWidth="1"/>
    <col min="13843" max="13843" width="12.85546875" style="117" bestFit="1" customWidth="1"/>
    <col min="13844" max="14057" width="9.140625" style="117"/>
    <col min="14058" max="14058" width="2.5703125" style="117" customWidth="1"/>
    <col min="14059" max="14059" width="13.28515625" style="117" customWidth="1"/>
    <col min="14060" max="14061" width="2.42578125" style="117" customWidth="1"/>
    <col min="14062" max="14062" width="13.28515625" style="117" customWidth="1"/>
    <col min="14063" max="14063" width="2.42578125" style="117" customWidth="1"/>
    <col min="14064" max="14066" width="8.7109375" style="117" customWidth="1"/>
    <col min="14067" max="14069" width="12.140625" style="117" customWidth="1"/>
    <col min="14070" max="14080" width="9.140625" style="117"/>
    <col min="14081" max="14081" width="2.5703125" style="117" customWidth="1"/>
    <col min="14082" max="14082" width="10.28515625" style="117" customWidth="1"/>
    <col min="14083" max="14083" width="4.140625" style="117" customWidth="1"/>
    <col min="14084" max="14084" width="2.42578125" style="117" customWidth="1"/>
    <col min="14085" max="14085" width="10.85546875" style="117" customWidth="1"/>
    <col min="14086" max="14086" width="7.28515625" style="117" customWidth="1"/>
    <col min="14087" max="14087" width="6" style="117" customWidth="1"/>
    <col min="14088" max="14088" width="10.7109375" style="117" customWidth="1"/>
    <col min="14089" max="14089" width="6.85546875" style="117" customWidth="1"/>
    <col min="14090" max="14090" width="4.5703125" style="117" customWidth="1"/>
    <col min="14091" max="14091" width="6.7109375" style="117" customWidth="1"/>
    <col min="14092" max="14092" width="6.140625" style="117" customWidth="1"/>
    <col min="14093" max="14093" width="5.5703125" style="117" customWidth="1"/>
    <col min="14094" max="14095" width="4.42578125" style="117" customWidth="1"/>
    <col min="14096" max="14096" width="5.42578125" style="117" customWidth="1"/>
    <col min="14097" max="14097" width="5" style="117" customWidth="1"/>
    <col min="14098" max="14098" width="3.42578125" style="117" customWidth="1"/>
    <col min="14099" max="14099" width="12.85546875" style="117" bestFit="1" customWidth="1"/>
    <col min="14100" max="14313" width="9.140625" style="117"/>
    <col min="14314" max="14314" width="2.5703125" style="117" customWidth="1"/>
    <col min="14315" max="14315" width="13.28515625" style="117" customWidth="1"/>
    <col min="14316" max="14317" width="2.42578125" style="117" customWidth="1"/>
    <col min="14318" max="14318" width="13.28515625" style="117" customWidth="1"/>
    <col min="14319" max="14319" width="2.42578125" style="117" customWidth="1"/>
    <col min="14320" max="14322" width="8.7109375" style="117" customWidth="1"/>
    <col min="14323" max="14325" width="12.140625" style="117" customWidth="1"/>
    <col min="14326" max="14336" width="9.140625" style="117"/>
    <col min="14337" max="14337" width="2.5703125" style="117" customWidth="1"/>
    <col min="14338" max="14338" width="10.28515625" style="117" customWidth="1"/>
    <col min="14339" max="14339" width="4.140625" style="117" customWidth="1"/>
    <col min="14340" max="14340" width="2.42578125" style="117" customWidth="1"/>
    <col min="14341" max="14341" width="10.85546875" style="117" customWidth="1"/>
    <col min="14342" max="14342" width="7.28515625" style="117" customWidth="1"/>
    <col min="14343" max="14343" width="6" style="117" customWidth="1"/>
    <col min="14344" max="14344" width="10.7109375" style="117" customWidth="1"/>
    <col min="14345" max="14345" width="6.85546875" style="117" customWidth="1"/>
    <col min="14346" max="14346" width="4.5703125" style="117" customWidth="1"/>
    <col min="14347" max="14347" width="6.7109375" style="117" customWidth="1"/>
    <col min="14348" max="14348" width="6.140625" style="117" customWidth="1"/>
    <col min="14349" max="14349" width="5.5703125" style="117" customWidth="1"/>
    <col min="14350" max="14351" width="4.42578125" style="117" customWidth="1"/>
    <col min="14352" max="14352" width="5.42578125" style="117" customWidth="1"/>
    <col min="14353" max="14353" width="5" style="117" customWidth="1"/>
    <col min="14354" max="14354" width="3.42578125" style="117" customWidth="1"/>
    <col min="14355" max="14355" width="12.85546875" style="117" bestFit="1" customWidth="1"/>
    <col min="14356" max="14569" width="9.140625" style="117"/>
    <col min="14570" max="14570" width="2.5703125" style="117" customWidth="1"/>
    <col min="14571" max="14571" width="13.28515625" style="117" customWidth="1"/>
    <col min="14572" max="14573" width="2.42578125" style="117" customWidth="1"/>
    <col min="14574" max="14574" width="13.28515625" style="117" customWidth="1"/>
    <col min="14575" max="14575" width="2.42578125" style="117" customWidth="1"/>
    <col min="14576" max="14578" width="8.7109375" style="117" customWidth="1"/>
    <col min="14579" max="14581" width="12.140625" style="117" customWidth="1"/>
    <col min="14582" max="14592" width="9.140625" style="117"/>
    <col min="14593" max="14593" width="2.5703125" style="117" customWidth="1"/>
    <col min="14594" max="14594" width="10.28515625" style="117" customWidth="1"/>
    <col min="14595" max="14595" width="4.140625" style="117" customWidth="1"/>
    <col min="14596" max="14596" width="2.42578125" style="117" customWidth="1"/>
    <col min="14597" max="14597" width="10.85546875" style="117" customWidth="1"/>
    <col min="14598" max="14598" width="7.28515625" style="117" customWidth="1"/>
    <col min="14599" max="14599" width="6" style="117" customWidth="1"/>
    <col min="14600" max="14600" width="10.7109375" style="117" customWidth="1"/>
    <col min="14601" max="14601" width="6.85546875" style="117" customWidth="1"/>
    <col min="14602" max="14602" width="4.5703125" style="117" customWidth="1"/>
    <col min="14603" max="14603" width="6.7109375" style="117" customWidth="1"/>
    <col min="14604" max="14604" width="6.140625" style="117" customWidth="1"/>
    <col min="14605" max="14605" width="5.5703125" style="117" customWidth="1"/>
    <col min="14606" max="14607" width="4.42578125" style="117" customWidth="1"/>
    <col min="14608" max="14608" width="5.42578125" style="117" customWidth="1"/>
    <col min="14609" max="14609" width="5" style="117" customWidth="1"/>
    <col min="14610" max="14610" width="3.42578125" style="117" customWidth="1"/>
    <col min="14611" max="14611" width="12.85546875" style="117" bestFit="1" customWidth="1"/>
    <col min="14612" max="14825" width="9.140625" style="117"/>
    <col min="14826" max="14826" width="2.5703125" style="117" customWidth="1"/>
    <col min="14827" max="14827" width="13.28515625" style="117" customWidth="1"/>
    <col min="14828" max="14829" width="2.42578125" style="117" customWidth="1"/>
    <col min="14830" max="14830" width="13.28515625" style="117" customWidth="1"/>
    <col min="14831" max="14831" width="2.42578125" style="117" customWidth="1"/>
    <col min="14832" max="14834" width="8.7109375" style="117" customWidth="1"/>
    <col min="14835" max="14837" width="12.140625" style="117" customWidth="1"/>
    <col min="14838" max="14848" width="9.140625" style="117"/>
    <col min="14849" max="14849" width="2.5703125" style="117" customWidth="1"/>
    <col min="14850" max="14850" width="10.28515625" style="117" customWidth="1"/>
    <col min="14851" max="14851" width="4.140625" style="117" customWidth="1"/>
    <col min="14852" max="14852" width="2.42578125" style="117" customWidth="1"/>
    <col min="14853" max="14853" width="10.85546875" style="117" customWidth="1"/>
    <col min="14854" max="14854" width="7.28515625" style="117" customWidth="1"/>
    <col min="14855" max="14855" width="6" style="117" customWidth="1"/>
    <col min="14856" max="14856" width="10.7109375" style="117" customWidth="1"/>
    <col min="14857" max="14857" width="6.85546875" style="117" customWidth="1"/>
    <col min="14858" max="14858" width="4.5703125" style="117" customWidth="1"/>
    <col min="14859" max="14859" width="6.7109375" style="117" customWidth="1"/>
    <col min="14860" max="14860" width="6.140625" style="117" customWidth="1"/>
    <col min="14861" max="14861" width="5.5703125" style="117" customWidth="1"/>
    <col min="14862" max="14863" width="4.42578125" style="117" customWidth="1"/>
    <col min="14864" max="14864" width="5.42578125" style="117" customWidth="1"/>
    <col min="14865" max="14865" width="5" style="117" customWidth="1"/>
    <col min="14866" max="14866" width="3.42578125" style="117" customWidth="1"/>
    <col min="14867" max="14867" width="12.85546875" style="117" bestFit="1" customWidth="1"/>
    <col min="14868" max="15081" width="9.140625" style="117"/>
    <col min="15082" max="15082" width="2.5703125" style="117" customWidth="1"/>
    <col min="15083" max="15083" width="13.28515625" style="117" customWidth="1"/>
    <col min="15084" max="15085" width="2.42578125" style="117" customWidth="1"/>
    <col min="15086" max="15086" width="13.28515625" style="117" customWidth="1"/>
    <col min="15087" max="15087" width="2.42578125" style="117" customWidth="1"/>
    <col min="15088" max="15090" width="8.7109375" style="117" customWidth="1"/>
    <col min="15091" max="15093" width="12.140625" style="117" customWidth="1"/>
    <col min="15094" max="15104" width="9.140625" style="117"/>
    <col min="15105" max="15105" width="2.5703125" style="117" customWidth="1"/>
    <col min="15106" max="15106" width="10.28515625" style="117" customWidth="1"/>
    <col min="15107" max="15107" width="4.140625" style="117" customWidth="1"/>
    <col min="15108" max="15108" width="2.42578125" style="117" customWidth="1"/>
    <col min="15109" max="15109" width="10.85546875" style="117" customWidth="1"/>
    <col min="15110" max="15110" width="7.28515625" style="117" customWidth="1"/>
    <col min="15111" max="15111" width="6" style="117" customWidth="1"/>
    <col min="15112" max="15112" width="10.7109375" style="117" customWidth="1"/>
    <col min="15113" max="15113" width="6.85546875" style="117" customWidth="1"/>
    <col min="15114" max="15114" width="4.5703125" style="117" customWidth="1"/>
    <col min="15115" max="15115" width="6.7109375" style="117" customWidth="1"/>
    <col min="15116" max="15116" width="6.140625" style="117" customWidth="1"/>
    <col min="15117" max="15117" width="5.5703125" style="117" customWidth="1"/>
    <col min="15118" max="15119" width="4.42578125" style="117" customWidth="1"/>
    <col min="15120" max="15120" width="5.42578125" style="117" customWidth="1"/>
    <col min="15121" max="15121" width="5" style="117" customWidth="1"/>
    <col min="15122" max="15122" width="3.42578125" style="117" customWidth="1"/>
    <col min="15123" max="15123" width="12.85546875" style="117" bestFit="1" customWidth="1"/>
    <col min="15124" max="15337" width="9.140625" style="117"/>
    <col min="15338" max="15338" width="2.5703125" style="117" customWidth="1"/>
    <col min="15339" max="15339" width="13.28515625" style="117" customWidth="1"/>
    <col min="15340" max="15341" width="2.42578125" style="117" customWidth="1"/>
    <col min="15342" max="15342" width="13.28515625" style="117" customWidth="1"/>
    <col min="15343" max="15343" width="2.42578125" style="117" customWidth="1"/>
    <col min="15344" max="15346" width="8.7109375" style="117" customWidth="1"/>
    <col min="15347" max="15349" width="12.140625" style="117" customWidth="1"/>
    <col min="15350" max="15360" width="9.140625" style="117"/>
    <col min="15361" max="15361" width="2.5703125" style="117" customWidth="1"/>
    <col min="15362" max="15362" width="10.28515625" style="117" customWidth="1"/>
    <col min="15363" max="15363" width="4.140625" style="117" customWidth="1"/>
    <col min="15364" max="15364" width="2.42578125" style="117" customWidth="1"/>
    <col min="15365" max="15365" width="10.85546875" style="117" customWidth="1"/>
    <col min="15366" max="15366" width="7.28515625" style="117" customWidth="1"/>
    <col min="15367" max="15367" width="6" style="117" customWidth="1"/>
    <col min="15368" max="15368" width="10.7109375" style="117" customWidth="1"/>
    <col min="15369" max="15369" width="6.85546875" style="117" customWidth="1"/>
    <col min="15370" max="15370" width="4.5703125" style="117" customWidth="1"/>
    <col min="15371" max="15371" width="6.7109375" style="117" customWidth="1"/>
    <col min="15372" max="15372" width="6.140625" style="117" customWidth="1"/>
    <col min="15373" max="15373" width="5.5703125" style="117" customWidth="1"/>
    <col min="15374" max="15375" width="4.42578125" style="117" customWidth="1"/>
    <col min="15376" max="15376" width="5.42578125" style="117" customWidth="1"/>
    <col min="15377" max="15377" width="5" style="117" customWidth="1"/>
    <col min="15378" max="15378" width="3.42578125" style="117" customWidth="1"/>
    <col min="15379" max="15379" width="12.85546875" style="117" bestFit="1" customWidth="1"/>
    <col min="15380" max="15593" width="9.140625" style="117"/>
    <col min="15594" max="15594" width="2.5703125" style="117" customWidth="1"/>
    <col min="15595" max="15595" width="13.28515625" style="117" customWidth="1"/>
    <col min="15596" max="15597" width="2.42578125" style="117" customWidth="1"/>
    <col min="15598" max="15598" width="13.28515625" style="117" customWidth="1"/>
    <col min="15599" max="15599" width="2.42578125" style="117" customWidth="1"/>
    <col min="15600" max="15602" width="8.7109375" style="117" customWidth="1"/>
    <col min="15603" max="15605" width="12.140625" style="117" customWidth="1"/>
    <col min="15606" max="15616" width="9.140625" style="117"/>
    <col min="15617" max="15617" width="2.5703125" style="117" customWidth="1"/>
    <col min="15618" max="15618" width="10.28515625" style="117" customWidth="1"/>
    <col min="15619" max="15619" width="4.140625" style="117" customWidth="1"/>
    <col min="15620" max="15620" width="2.42578125" style="117" customWidth="1"/>
    <col min="15621" max="15621" width="10.85546875" style="117" customWidth="1"/>
    <col min="15622" max="15622" width="7.28515625" style="117" customWidth="1"/>
    <col min="15623" max="15623" width="6" style="117" customWidth="1"/>
    <col min="15624" max="15624" width="10.7109375" style="117" customWidth="1"/>
    <col min="15625" max="15625" width="6.85546875" style="117" customWidth="1"/>
    <col min="15626" max="15626" width="4.5703125" style="117" customWidth="1"/>
    <col min="15627" max="15627" width="6.7109375" style="117" customWidth="1"/>
    <col min="15628" max="15628" width="6.140625" style="117" customWidth="1"/>
    <col min="15629" max="15629" width="5.5703125" style="117" customWidth="1"/>
    <col min="15630" max="15631" width="4.42578125" style="117" customWidth="1"/>
    <col min="15632" max="15632" width="5.42578125" style="117" customWidth="1"/>
    <col min="15633" max="15633" width="5" style="117" customWidth="1"/>
    <col min="15634" max="15634" width="3.42578125" style="117" customWidth="1"/>
    <col min="15635" max="15635" width="12.85546875" style="117" bestFit="1" customWidth="1"/>
    <col min="15636" max="15849" width="9.140625" style="117"/>
    <col min="15850" max="15850" width="2.5703125" style="117" customWidth="1"/>
    <col min="15851" max="15851" width="13.28515625" style="117" customWidth="1"/>
    <col min="15852" max="15853" width="2.42578125" style="117" customWidth="1"/>
    <col min="15854" max="15854" width="13.28515625" style="117" customWidth="1"/>
    <col min="15855" max="15855" width="2.42578125" style="117" customWidth="1"/>
    <col min="15856" max="15858" width="8.7109375" style="117" customWidth="1"/>
    <col min="15859" max="15861" width="12.140625" style="117" customWidth="1"/>
    <col min="15862" max="15872" width="9.140625" style="117"/>
    <col min="15873" max="15873" width="2.5703125" style="117" customWidth="1"/>
    <col min="15874" max="15874" width="10.28515625" style="117" customWidth="1"/>
    <col min="15875" max="15875" width="4.140625" style="117" customWidth="1"/>
    <col min="15876" max="15876" width="2.42578125" style="117" customWidth="1"/>
    <col min="15877" max="15877" width="10.85546875" style="117" customWidth="1"/>
    <col min="15878" max="15878" width="7.28515625" style="117" customWidth="1"/>
    <col min="15879" max="15879" width="6" style="117" customWidth="1"/>
    <col min="15880" max="15880" width="10.7109375" style="117" customWidth="1"/>
    <col min="15881" max="15881" width="6.85546875" style="117" customWidth="1"/>
    <col min="15882" max="15882" width="4.5703125" style="117" customWidth="1"/>
    <col min="15883" max="15883" width="6.7109375" style="117" customWidth="1"/>
    <col min="15884" max="15884" width="6.140625" style="117" customWidth="1"/>
    <col min="15885" max="15885" width="5.5703125" style="117" customWidth="1"/>
    <col min="15886" max="15887" width="4.42578125" style="117" customWidth="1"/>
    <col min="15888" max="15888" width="5.42578125" style="117" customWidth="1"/>
    <col min="15889" max="15889" width="5" style="117" customWidth="1"/>
    <col min="15890" max="15890" width="3.42578125" style="117" customWidth="1"/>
    <col min="15891" max="15891" width="12.85546875" style="117" bestFit="1" customWidth="1"/>
    <col min="15892" max="16105" width="9.140625" style="117"/>
    <col min="16106" max="16106" width="2.5703125" style="117" customWidth="1"/>
    <col min="16107" max="16107" width="13.28515625" style="117" customWidth="1"/>
    <col min="16108" max="16109" width="2.42578125" style="117" customWidth="1"/>
    <col min="16110" max="16110" width="13.28515625" style="117" customWidth="1"/>
    <col min="16111" max="16111" width="2.42578125" style="117" customWidth="1"/>
    <col min="16112" max="16114" width="8.7109375" style="117" customWidth="1"/>
    <col min="16115" max="16117" width="12.140625" style="117" customWidth="1"/>
    <col min="16118" max="16128" width="9.140625" style="117"/>
    <col min="16129" max="16129" width="2.5703125" style="117" customWidth="1"/>
    <col min="16130" max="16130" width="10.28515625" style="117" customWidth="1"/>
    <col min="16131" max="16131" width="4.140625" style="117" customWidth="1"/>
    <col min="16132" max="16132" width="2.42578125" style="117" customWidth="1"/>
    <col min="16133" max="16133" width="10.85546875" style="117" customWidth="1"/>
    <col min="16134" max="16134" width="7.28515625" style="117" customWidth="1"/>
    <col min="16135" max="16135" width="6" style="117" customWidth="1"/>
    <col min="16136" max="16136" width="10.7109375" style="117" customWidth="1"/>
    <col min="16137" max="16137" width="6.85546875" style="117" customWidth="1"/>
    <col min="16138" max="16138" width="4.5703125" style="117" customWidth="1"/>
    <col min="16139" max="16139" width="6.7109375" style="117" customWidth="1"/>
    <col min="16140" max="16140" width="6.140625" style="117" customWidth="1"/>
    <col min="16141" max="16141" width="5.5703125" style="117" customWidth="1"/>
    <col min="16142" max="16143" width="4.42578125" style="117" customWidth="1"/>
    <col min="16144" max="16144" width="5.42578125" style="117" customWidth="1"/>
    <col min="16145" max="16145" width="5" style="117" customWidth="1"/>
    <col min="16146" max="16146" width="3.42578125" style="117" customWidth="1"/>
    <col min="16147" max="16147" width="12.85546875" style="117" bestFit="1" customWidth="1"/>
    <col min="16148" max="16361" width="9.140625" style="117"/>
    <col min="16362" max="16362" width="2.5703125" style="117" customWidth="1"/>
    <col min="16363" max="16363" width="13.28515625" style="117" customWidth="1"/>
    <col min="16364" max="16365" width="2.42578125" style="117" customWidth="1"/>
    <col min="16366" max="16366" width="13.28515625" style="117" customWidth="1"/>
    <col min="16367" max="16367" width="2.42578125" style="117" customWidth="1"/>
    <col min="16368" max="16370" width="8.7109375" style="117" customWidth="1"/>
    <col min="16371" max="16373" width="12.140625" style="117" customWidth="1"/>
    <col min="16374" max="16384" width="9.140625" style="117"/>
  </cols>
  <sheetData>
    <row r="1" spans="1:18" ht="19.5" customHeight="1" x14ac:dyDescent="0.15">
      <c r="N1" s="1111"/>
      <c r="O1" s="1111"/>
      <c r="P1" s="730"/>
    </row>
    <row r="2" spans="1:18" ht="24" customHeight="1" x14ac:dyDescent="0.15">
      <c r="A2" s="1112" t="s">
        <v>502</v>
      </c>
      <c r="B2" s="1112"/>
      <c r="C2" s="1112"/>
      <c r="D2" s="1112"/>
      <c r="E2" s="1112"/>
      <c r="F2" s="1112"/>
      <c r="G2" s="1112"/>
      <c r="H2" s="1112"/>
      <c r="I2" s="1108">
        <f>'[1]表（はじめに入力）'!$D$4</f>
        <v>0</v>
      </c>
      <c r="J2" s="1108"/>
      <c r="K2" s="1108"/>
      <c r="L2" s="1108"/>
      <c r="M2" s="1108"/>
      <c r="N2" s="1108"/>
      <c r="O2" s="1108"/>
      <c r="P2" s="1108"/>
      <c r="Q2" s="731"/>
      <c r="R2" s="731"/>
    </row>
    <row r="3" spans="1:18" ht="24" customHeight="1" x14ac:dyDescent="0.15">
      <c r="A3" s="732"/>
      <c r="B3" s="1110" t="s">
        <v>503</v>
      </c>
      <c r="C3" s="1110"/>
      <c r="D3" s="1110"/>
      <c r="E3" s="1110"/>
      <c r="F3" s="1110"/>
      <c r="G3" s="1110"/>
      <c r="H3" s="1110"/>
      <c r="I3" s="732"/>
      <c r="J3" s="732"/>
      <c r="K3" s="732"/>
      <c r="L3" s="732"/>
      <c r="M3" s="732"/>
      <c r="N3" s="732"/>
      <c r="O3" s="732"/>
      <c r="P3" s="732"/>
      <c r="Q3" s="732"/>
      <c r="R3" s="732"/>
    </row>
    <row r="4" spans="1:18" ht="24" customHeight="1" x14ac:dyDescent="0.15">
      <c r="A4" s="731"/>
      <c r="B4" s="731" t="s">
        <v>504</v>
      </c>
      <c r="C4" s="731"/>
      <c r="D4" s="731"/>
      <c r="E4" s="731"/>
      <c r="F4" s="731"/>
      <c r="G4" s="731"/>
      <c r="H4" s="731"/>
      <c r="I4" s="731"/>
      <c r="J4" s="731"/>
      <c r="K4" s="731"/>
      <c r="L4" s="731"/>
      <c r="M4" s="731"/>
      <c r="N4" s="731"/>
      <c r="O4" s="731"/>
      <c r="P4" s="731"/>
      <c r="Q4" s="731"/>
      <c r="R4" s="731"/>
    </row>
    <row r="29" spans="1:18" x14ac:dyDescent="0.15">
      <c r="N29" s="1111"/>
      <c r="O29" s="1111"/>
      <c r="P29" s="730"/>
    </row>
    <row r="30" spans="1:18" ht="21.75" customHeight="1" x14ac:dyDescent="0.15">
      <c r="A30" s="1112" t="s">
        <v>502</v>
      </c>
      <c r="B30" s="1112"/>
      <c r="C30" s="1112"/>
      <c r="D30" s="1112"/>
      <c r="E30" s="1112"/>
      <c r="F30" s="1112"/>
      <c r="G30" s="1112"/>
      <c r="H30" s="1112"/>
      <c r="I30" s="1108">
        <f>'[1]表（はじめに入力）'!$D$4</f>
        <v>0</v>
      </c>
      <c r="J30" s="1108"/>
      <c r="K30" s="1108"/>
      <c r="L30" s="1108"/>
      <c r="M30" s="1108"/>
      <c r="N30" s="1108"/>
      <c r="O30" s="1108"/>
      <c r="P30" s="1108"/>
      <c r="Q30" s="731"/>
      <c r="R30" s="731"/>
    </row>
    <row r="31" spans="1:18" ht="21.75" customHeight="1" x14ac:dyDescent="0.15">
      <c r="A31" s="732"/>
      <c r="B31" s="1110" t="s">
        <v>503</v>
      </c>
      <c r="C31" s="1110"/>
      <c r="D31" s="1110"/>
      <c r="E31" s="1110"/>
      <c r="F31" s="1110"/>
      <c r="G31" s="1110"/>
      <c r="H31" s="1110"/>
      <c r="I31" s="732"/>
      <c r="J31" s="732"/>
      <c r="K31" s="732"/>
      <c r="L31" s="732"/>
      <c r="M31" s="732"/>
      <c r="N31" s="732"/>
      <c r="O31" s="732"/>
      <c r="P31" s="732"/>
      <c r="Q31" s="732"/>
      <c r="R31" s="732"/>
    </row>
    <row r="32" spans="1:18" ht="31.5" customHeight="1" x14ac:dyDescent="0.15">
      <c r="A32" s="731"/>
      <c r="B32" s="731" t="s">
        <v>505</v>
      </c>
      <c r="C32" s="731"/>
      <c r="D32" s="731"/>
      <c r="E32" s="731"/>
      <c r="F32" s="731"/>
      <c r="G32" s="731"/>
      <c r="H32" s="731"/>
      <c r="I32" s="731"/>
      <c r="J32" s="731"/>
      <c r="K32" s="731"/>
      <c r="L32" s="731"/>
      <c r="M32" s="731"/>
      <c r="N32" s="731"/>
      <c r="O32" s="731"/>
      <c r="P32" s="731"/>
      <c r="Q32" s="731"/>
      <c r="R32" s="731"/>
    </row>
  </sheetData>
  <sheetProtection password="DDA1" sheet="1"/>
  <mergeCells count="8">
    <mergeCell ref="B31:H31"/>
    <mergeCell ref="N1:O1"/>
    <mergeCell ref="A2:H2"/>
    <mergeCell ref="I2:P2"/>
    <mergeCell ref="B3:H3"/>
    <mergeCell ref="N29:O29"/>
    <mergeCell ref="A30:H30"/>
    <mergeCell ref="I30:P30"/>
  </mergeCells>
  <phoneticPr fontId="1"/>
  <pageMargins left="0.7" right="0.7" top="0.75" bottom="0.75" header="0.3" footer="0.3"/>
  <pageSetup paperSize="9" scale="87" orientation="portrait" r:id="rId1"/>
  <rowBreaks count="1" manualBreakCount="1">
    <brk id="28"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8A70D-5E75-4F01-923E-DFAAB4A5C9CF}">
  <dimension ref="A1:AB48"/>
  <sheetViews>
    <sheetView view="pageBreakPreview" zoomScale="80" zoomScaleNormal="100" zoomScaleSheetLayoutView="80" workbookViewId="0">
      <selection activeCell="E4" sqref="E4:L4"/>
    </sheetView>
  </sheetViews>
  <sheetFormatPr defaultRowHeight="14.25" x14ac:dyDescent="0.15"/>
  <cols>
    <col min="1" max="1" width="6.85546875" style="117" customWidth="1"/>
    <col min="2" max="2" width="10.28515625" style="117" customWidth="1"/>
    <col min="3" max="3" width="4.140625" style="117" customWidth="1"/>
    <col min="4" max="4" width="5.7109375" style="117" customWidth="1"/>
    <col min="5" max="5" width="10.85546875" style="117" customWidth="1"/>
    <col min="6" max="6" width="7.28515625" style="117" customWidth="1"/>
    <col min="7" max="11" width="6" style="117" customWidth="1"/>
    <col min="12" max="12" width="7.7109375" style="117" customWidth="1"/>
    <col min="13" max="13" width="6.85546875" style="117" customWidth="1"/>
    <col min="14" max="14" width="4.5703125" style="117" customWidth="1"/>
    <col min="15" max="15" width="6.7109375" style="117" customWidth="1"/>
    <col min="16" max="16" width="6.140625" style="117" customWidth="1"/>
    <col min="17" max="17" width="5.5703125" style="117" customWidth="1"/>
    <col min="18" max="19" width="4.42578125" style="117" customWidth="1"/>
    <col min="20" max="20" width="5.42578125" style="117" customWidth="1"/>
    <col min="21" max="23" width="5.85546875" style="117" customWidth="1"/>
    <col min="24" max="24" width="3.42578125" style="117" customWidth="1"/>
    <col min="25" max="225" width="9.140625" style="117"/>
    <col min="226" max="226" width="2.5703125" style="117" customWidth="1"/>
    <col min="227" max="227" width="13.28515625" style="117" customWidth="1"/>
    <col min="228" max="229" width="2.42578125" style="117" customWidth="1"/>
    <col min="230" max="230" width="13.28515625" style="117" customWidth="1"/>
    <col min="231" max="231" width="2.42578125" style="117" customWidth="1"/>
    <col min="232" max="234" width="8.7109375" style="117" customWidth="1"/>
    <col min="235" max="237" width="12.140625" style="117" customWidth="1"/>
    <col min="238" max="256" width="9.140625" style="117"/>
    <col min="257" max="257" width="6.85546875" style="117" customWidth="1"/>
    <col min="258" max="258" width="10.28515625" style="117" customWidth="1"/>
    <col min="259" max="259" width="4.140625" style="117" customWidth="1"/>
    <col min="260" max="260" width="5.7109375" style="117" customWidth="1"/>
    <col min="261" max="261" width="10.85546875" style="117" customWidth="1"/>
    <col min="262" max="262" width="7.28515625" style="117" customWidth="1"/>
    <col min="263" max="267" width="6" style="117" customWidth="1"/>
    <col min="268" max="268" width="7.7109375" style="117" customWidth="1"/>
    <col min="269" max="269" width="6.85546875" style="117" customWidth="1"/>
    <col min="270" max="270" width="4.5703125" style="117" customWidth="1"/>
    <col min="271" max="271" width="6.7109375" style="117" customWidth="1"/>
    <col min="272" max="272" width="6.140625" style="117" customWidth="1"/>
    <col min="273" max="273" width="5.5703125" style="117" customWidth="1"/>
    <col min="274" max="275" width="4.42578125" style="117" customWidth="1"/>
    <col min="276" max="276" width="5.42578125" style="117" customWidth="1"/>
    <col min="277" max="279" width="5.85546875" style="117" customWidth="1"/>
    <col min="280" max="280" width="3.42578125" style="117" customWidth="1"/>
    <col min="281" max="481" width="9.140625" style="117"/>
    <col min="482" max="482" width="2.5703125" style="117" customWidth="1"/>
    <col min="483" max="483" width="13.28515625" style="117" customWidth="1"/>
    <col min="484" max="485" width="2.42578125" style="117" customWidth="1"/>
    <col min="486" max="486" width="13.28515625" style="117" customWidth="1"/>
    <col min="487" max="487" width="2.42578125" style="117" customWidth="1"/>
    <col min="488" max="490" width="8.7109375" style="117" customWidth="1"/>
    <col min="491" max="493" width="12.140625" style="117" customWidth="1"/>
    <col min="494" max="512" width="9.140625" style="117"/>
    <col min="513" max="513" width="6.85546875" style="117" customWidth="1"/>
    <col min="514" max="514" width="10.28515625" style="117" customWidth="1"/>
    <col min="515" max="515" width="4.140625" style="117" customWidth="1"/>
    <col min="516" max="516" width="5.7109375" style="117" customWidth="1"/>
    <col min="517" max="517" width="10.85546875" style="117" customWidth="1"/>
    <col min="518" max="518" width="7.28515625" style="117" customWidth="1"/>
    <col min="519" max="523" width="6" style="117" customWidth="1"/>
    <col min="524" max="524" width="7.7109375" style="117" customWidth="1"/>
    <col min="525" max="525" width="6.85546875" style="117" customWidth="1"/>
    <col min="526" max="526" width="4.5703125" style="117" customWidth="1"/>
    <col min="527" max="527" width="6.7109375" style="117" customWidth="1"/>
    <col min="528" max="528" width="6.140625" style="117" customWidth="1"/>
    <col min="529" max="529" width="5.5703125" style="117" customWidth="1"/>
    <col min="530" max="531" width="4.42578125" style="117" customWidth="1"/>
    <col min="532" max="532" width="5.42578125" style="117" customWidth="1"/>
    <col min="533" max="535" width="5.85546875" style="117" customWidth="1"/>
    <col min="536" max="536" width="3.42578125" style="117" customWidth="1"/>
    <col min="537" max="737" width="9.140625" style="117"/>
    <col min="738" max="738" width="2.5703125" style="117" customWidth="1"/>
    <col min="739" max="739" width="13.28515625" style="117" customWidth="1"/>
    <col min="740" max="741" width="2.42578125" style="117" customWidth="1"/>
    <col min="742" max="742" width="13.28515625" style="117" customWidth="1"/>
    <col min="743" max="743" width="2.42578125" style="117" customWidth="1"/>
    <col min="744" max="746" width="8.7109375" style="117" customWidth="1"/>
    <col min="747" max="749" width="12.140625" style="117" customWidth="1"/>
    <col min="750" max="768" width="9.140625" style="117"/>
    <col min="769" max="769" width="6.85546875" style="117" customWidth="1"/>
    <col min="770" max="770" width="10.28515625" style="117" customWidth="1"/>
    <col min="771" max="771" width="4.140625" style="117" customWidth="1"/>
    <col min="772" max="772" width="5.7109375" style="117" customWidth="1"/>
    <col min="773" max="773" width="10.85546875" style="117" customWidth="1"/>
    <col min="774" max="774" width="7.28515625" style="117" customWidth="1"/>
    <col min="775" max="779" width="6" style="117" customWidth="1"/>
    <col min="780" max="780" width="7.7109375" style="117" customWidth="1"/>
    <col min="781" max="781" width="6.85546875" style="117" customWidth="1"/>
    <col min="782" max="782" width="4.5703125" style="117" customWidth="1"/>
    <col min="783" max="783" width="6.7109375" style="117" customWidth="1"/>
    <col min="784" max="784" width="6.140625" style="117" customWidth="1"/>
    <col min="785" max="785" width="5.5703125" style="117" customWidth="1"/>
    <col min="786" max="787" width="4.42578125" style="117" customWidth="1"/>
    <col min="788" max="788" width="5.42578125" style="117" customWidth="1"/>
    <col min="789" max="791" width="5.85546875" style="117" customWidth="1"/>
    <col min="792" max="792" width="3.42578125" style="117" customWidth="1"/>
    <col min="793" max="993" width="9.140625" style="117"/>
    <col min="994" max="994" width="2.5703125" style="117" customWidth="1"/>
    <col min="995" max="995" width="13.28515625" style="117" customWidth="1"/>
    <col min="996" max="997" width="2.42578125" style="117" customWidth="1"/>
    <col min="998" max="998" width="13.28515625" style="117" customWidth="1"/>
    <col min="999" max="999" width="2.42578125" style="117" customWidth="1"/>
    <col min="1000" max="1002" width="8.7109375" style="117" customWidth="1"/>
    <col min="1003" max="1005" width="12.140625" style="117" customWidth="1"/>
    <col min="1006" max="1024" width="9.140625" style="117"/>
    <col min="1025" max="1025" width="6.85546875" style="117" customWidth="1"/>
    <col min="1026" max="1026" width="10.28515625" style="117" customWidth="1"/>
    <col min="1027" max="1027" width="4.140625" style="117" customWidth="1"/>
    <col min="1028" max="1028" width="5.7109375" style="117" customWidth="1"/>
    <col min="1029" max="1029" width="10.85546875" style="117" customWidth="1"/>
    <col min="1030" max="1030" width="7.28515625" style="117" customWidth="1"/>
    <col min="1031" max="1035" width="6" style="117" customWidth="1"/>
    <col min="1036" max="1036" width="7.7109375" style="117" customWidth="1"/>
    <col min="1037" max="1037" width="6.85546875" style="117" customWidth="1"/>
    <col min="1038" max="1038" width="4.5703125" style="117" customWidth="1"/>
    <col min="1039" max="1039" width="6.7109375" style="117" customWidth="1"/>
    <col min="1040" max="1040" width="6.140625" style="117" customWidth="1"/>
    <col min="1041" max="1041" width="5.5703125" style="117" customWidth="1"/>
    <col min="1042" max="1043" width="4.42578125" style="117" customWidth="1"/>
    <col min="1044" max="1044" width="5.42578125" style="117" customWidth="1"/>
    <col min="1045" max="1047" width="5.85546875" style="117" customWidth="1"/>
    <col min="1048" max="1048" width="3.42578125" style="117" customWidth="1"/>
    <col min="1049" max="1249" width="9.140625" style="117"/>
    <col min="1250" max="1250" width="2.5703125" style="117" customWidth="1"/>
    <col min="1251" max="1251" width="13.28515625" style="117" customWidth="1"/>
    <col min="1252" max="1253" width="2.42578125" style="117" customWidth="1"/>
    <col min="1254" max="1254" width="13.28515625" style="117" customWidth="1"/>
    <col min="1255" max="1255" width="2.42578125" style="117" customWidth="1"/>
    <col min="1256" max="1258" width="8.7109375" style="117" customWidth="1"/>
    <col min="1259" max="1261" width="12.140625" style="117" customWidth="1"/>
    <col min="1262" max="1280" width="9.140625" style="117"/>
    <col min="1281" max="1281" width="6.85546875" style="117" customWidth="1"/>
    <col min="1282" max="1282" width="10.28515625" style="117" customWidth="1"/>
    <col min="1283" max="1283" width="4.140625" style="117" customWidth="1"/>
    <col min="1284" max="1284" width="5.7109375" style="117" customWidth="1"/>
    <col min="1285" max="1285" width="10.85546875" style="117" customWidth="1"/>
    <col min="1286" max="1286" width="7.28515625" style="117" customWidth="1"/>
    <col min="1287" max="1291" width="6" style="117" customWidth="1"/>
    <col min="1292" max="1292" width="7.7109375" style="117" customWidth="1"/>
    <col min="1293" max="1293" width="6.85546875" style="117" customWidth="1"/>
    <col min="1294" max="1294" width="4.5703125" style="117" customWidth="1"/>
    <col min="1295" max="1295" width="6.7109375" style="117" customWidth="1"/>
    <col min="1296" max="1296" width="6.140625" style="117" customWidth="1"/>
    <col min="1297" max="1297" width="5.5703125" style="117" customWidth="1"/>
    <col min="1298" max="1299" width="4.42578125" style="117" customWidth="1"/>
    <col min="1300" max="1300" width="5.42578125" style="117" customWidth="1"/>
    <col min="1301" max="1303" width="5.85546875" style="117" customWidth="1"/>
    <col min="1304" max="1304" width="3.42578125" style="117" customWidth="1"/>
    <col min="1305" max="1505" width="9.140625" style="117"/>
    <col min="1506" max="1506" width="2.5703125" style="117" customWidth="1"/>
    <col min="1507" max="1507" width="13.28515625" style="117" customWidth="1"/>
    <col min="1508" max="1509" width="2.42578125" style="117" customWidth="1"/>
    <col min="1510" max="1510" width="13.28515625" style="117" customWidth="1"/>
    <col min="1511" max="1511" width="2.42578125" style="117" customWidth="1"/>
    <col min="1512" max="1514" width="8.7109375" style="117" customWidth="1"/>
    <col min="1515" max="1517" width="12.140625" style="117" customWidth="1"/>
    <col min="1518" max="1536" width="9.140625" style="117"/>
    <col min="1537" max="1537" width="6.85546875" style="117" customWidth="1"/>
    <col min="1538" max="1538" width="10.28515625" style="117" customWidth="1"/>
    <col min="1539" max="1539" width="4.140625" style="117" customWidth="1"/>
    <col min="1540" max="1540" width="5.7109375" style="117" customWidth="1"/>
    <col min="1541" max="1541" width="10.85546875" style="117" customWidth="1"/>
    <col min="1542" max="1542" width="7.28515625" style="117" customWidth="1"/>
    <col min="1543" max="1547" width="6" style="117" customWidth="1"/>
    <col min="1548" max="1548" width="7.7109375" style="117" customWidth="1"/>
    <col min="1549" max="1549" width="6.85546875" style="117" customWidth="1"/>
    <col min="1550" max="1550" width="4.5703125" style="117" customWidth="1"/>
    <col min="1551" max="1551" width="6.7109375" style="117" customWidth="1"/>
    <col min="1552" max="1552" width="6.140625" style="117" customWidth="1"/>
    <col min="1553" max="1553" width="5.5703125" style="117" customWidth="1"/>
    <col min="1554" max="1555" width="4.42578125" style="117" customWidth="1"/>
    <col min="1556" max="1556" width="5.42578125" style="117" customWidth="1"/>
    <col min="1557" max="1559" width="5.85546875" style="117" customWidth="1"/>
    <col min="1560" max="1560" width="3.42578125" style="117" customWidth="1"/>
    <col min="1561" max="1761" width="9.140625" style="117"/>
    <col min="1762" max="1762" width="2.5703125" style="117" customWidth="1"/>
    <col min="1763" max="1763" width="13.28515625" style="117" customWidth="1"/>
    <col min="1764" max="1765" width="2.42578125" style="117" customWidth="1"/>
    <col min="1766" max="1766" width="13.28515625" style="117" customWidth="1"/>
    <col min="1767" max="1767" width="2.42578125" style="117" customWidth="1"/>
    <col min="1768" max="1770" width="8.7109375" style="117" customWidth="1"/>
    <col min="1771" max="1773" width="12.140625" style="117" customWidth="1"/>
    <col min="1774" max="1792" width="9.140625" style="117"/>
    <col min="1793" max="1793" width="6.85546875" style="117" customWidth="1"/>
    <col min="1794" max="1794" width="10.28515625" style="117" customWidth="1"/>
    <col min="1795" max="1795" width="4.140625" style="117" customWidth="1"/>
    <col min="1796" max="1796" width="5.7109375" style="117" customWidth="1"/>
    <col min="1797" max="1797" width="10.85546875" style="117" customWidth="1"/>
    <col min="1798" max="1798" width="7.28515625" style="117" customWidth="1"/>
    <col min="1799" max="1803" width="6" style="117" customWidth="1"/>
    <col min="1804" max="1804" width="7.7109375" style="117" customWidth="1"/>
    <col min="1805" max="1805" width="6.85546875" style="117" customWidth="1"/>
    <col min="1806" max="1806" width="4.5703125" style="117" customWidth="1"/>
    <col min="1807" max="1807" width="6.7109375" style="117" customWidth="1"/>
    <col min="1808" max="1808" width="6.140625" style="117" customWidth="1"/>
    <col min="1809" max="1809" width="5.5703125" style="117" customWidth="1"/>
    <col min="1810" max="1811" width="4.42578125" style="117" customWidth="1"/>
    <col min="1812" max="1812" width="5.42578125" style="117" customWidth="1"/>
    <col min="1813" max="1815" width="5.85546875" style="117" customWidth="1"/>
    <col min="1816" max="1816" width="3.42578125" style="117" customWidth="1"/>
    <col min="1817" max="2017" width="9.140625" style="117"/>
    <col min="2018" max="2018" width="2.5703125" style="117" customWidth="1"/>
    <col min="2019" max="2019" width="13.28515625" style="117" customWidth="1"/>
    <col min="2020" max="2021" width="2.42578125" style="117" customWidth="1"/>
    <col min="2022" max="2022" width="13.28515625" style="117" customWidth="1"/>
    <col min="2023" max="2023" width="2.42578125" style="117" customWidth="1"/>
    <col min="2024" max="2026" width="8.7109375" style="117" customWidth="1"/>
    <col min="2027" max="2029" width="12.140625" style="117" customWidth="1"/>
    <col min="2030" max="2048" width="9.140625" style="117"/>
    <col min="2049" max="2049" width="6.85546875" style="117" customWidth="1"/>
    <col min="2050" max="2050" width="10.28515625" style="117" customWidth="1"/>
    <col min="2051" max="2051" width="4.140625" style="117" customWidth="1"/>
    <col min="2052" max="2052" width="5.7109375" style="117" customWidth="1"/>
    <col min="2053" max="2053" width="10.85546875" style="117" customWidth="1"/>
    <col min="2054" max="2054" width="7.28515625" style="117" customWidth="1"/>
    <col min="2055" max="2059" width="6" style="117" customWidth="1"/>
    <col min="2060" max="2060" width="7.7109375" style="117" customWidth="1"/>
    <col min="2061" max="2061" width="6.85546875" style="117" customWidth="1"/>
    <col min="2062" max="2062" width="4.5703125" style="117" customWidth="1"/>
    <col min="2063" max="2063" width="6.7109375" style="117" customWidth="1"/>
    <col min="2064" max="2064" width="6.140625" style="117" customWidth="1"/>
    <col min="2065" max="2065" width="5.5703125" style="117" customWidth="1"/>
    <col min="2066" max="2067" width="4.42578125" style="117" customWidth="1"/>
    <col min="2068" max="2068" width="5.42578125" style="117" customWidth="1"/>
    <col min="2069" max="2071" width="5.85546875" style="117" customWidth="1"/>
    <col min="2072" max="2072" width="3.42578125" style="117" customWidth="1"/>
    <col min="2073" max="2273" width="9.140625" style="117"/>
    <col min="2274" max="2274" width="2.5703125" style="117" customWidth="1"/>
    <col min="2275" max="2275" width="13.28515625" style="117" customWidth="1"/>
    <col min="2276" max="2277" width="2.42578125" style="117" customWidth="1"/>
    <col min="2278" max="2278" width="13.28515625" style="117" customWidth="1"/>
    <col min="2279" max="2279" width="2.42578125" style="117" customWidth="1"/>
    <col min="2280" max="2282" width="8.7109375" style="117" customWidth="1"/>
    <col min="2283" max="2285" width="12.140625" style="117" customWidth="1"/>
    <col min="2286" max="2304" width="9.140625" style="117"/>
    <col min="2305" max="2305" width="6.85546875" style="117" customWidth="1"/>
    <col min="2306" max="2306" width="10.28515625" style="117" customWidth="1"/>
    <col min="2307" max="2307" width="4.140625" style="117" customWidth="1"/>
    <col min="2308" max="2308" width="5.7109375" style="117" customWidth="1"/>
    <col min="2309" max="2309" width="10.85546875" style="117" customWidth="1"/>
    <col min="2310" max="2310" width="7.28515625" style="117" customWidth="1"/>
    <col min="2311" max="2315" width="6" style="117" customWidth="1"/>
    <col min="2316" max="2316" width="7.7109375" style="117" customWidth="1"/>
    <col min="2317" max="2317" width="6.85546875" style="117" customWidth="1"/>
    <col min="2318" max="2318" width="4.5703125" style="117" customWidth="1"/>
    <col min="2319" max="2319" width="6.7109375" style="117" customWidth="1"/>
    <col min="2320" max="2320" width="6.140625" style="117" customWidth="1"/>
    <col min="2321" max="2321" width="5.5703125" style="117" customWidth="1"/>
    <col min="2322" max="2323" width="4.42578125" style="117" customWidth="1"/>
    <col min="2324" max="2324" width="5.42578125" style="117" customWidth="1"/>
    <col min="2325" max="2327" width="5.85546875" style="117" customWidth="1"/>
    <col min="2328" max="2328" width="3.42578125" style="117" customWidth="1"/>
    <col min="2329" max="2529" width="9.140625" style="117"/>
    <col min="2530" max="2530" width="2.5703125" style="117" customWidth="1"/>
    <col min="2531" max="2531" width="13.28515625" style="117" customWidth="1"/>
    <col min="2532" max="2533" width="2.42578125" style="117" customWidth="1"/>
    <col min="2534" max="2534" width="13.28515625" style="117" customWidth="1"/>
    <col min="2535" max="2535" width="2.42578125" style="117" customWidth="1"/>
    <col min="2536" max="2538" width="8.7109375" style="117" customWidth="1"/>
    <col min="2539" max="2541" width="12.140625" style="117" customWidth="1"/>
    <col min="2542" max="2560" width="9.140625" style="117"/>
    <col min="2561" max="2561" width="6.85546875" style="117" customWidth="1"/>
    <col min="2562" max="2562" width="10.28515625" style="117" customWidth="1"/>
    <col min="2563" max="2563" width="4.140625" style="117" customWidth="1"/>
    <col min="2564" max="2564" width="5.7109375" style="117" customWidth="1"/>
    <col min="2565" max="2565" width="10.85546875" style="117" customWidth="1"/>
    <col min="2566" max="2566" width="7.28515625" style="117" customWidth="1"/>
    <col min="2567" max="2571" width="6" style="117" customWidth="1"/>
    <col min="2572" max="2572" width="7.7109375" style="117" customWidth="1"/>
    <col min="2573" max="2573" width="6.85546875" style="117" customWidth="1"/>
    <col min="2574" max="2574" width="4.5703125" style="117" customWidth="1"/>
    <col min="2575" max="2575" width="6.7109375" style="117" customWidth="1"/>
    <col min="2576" max="2576" width="6.140625" style="117" customWidth="1"/>
    <col min="2577" max="2577" width="5.5703125" style="117" customWidth="1"/>
    <col min="2578" max="2579" width="4.42578125" style="117" customWidth="1"/>
    <col min="2580" max="2580" width="5.42578125" style="117" customWidth="1"/>
    <col min="2581" max="2583" width="5.85546875" style="117" customWidth="1"/>
    <col min="2584" max="2584" width="3.42578125" style="117" customWidth="1"/>
    <col min="2585" max="2785" width="9.140625" style="117"/>
    <col min="2786" max="2786" width="2.5703125" style="117" customWidth="1"/>
    <col min="2787" max="2787" width="13.28515625" style="117" customWidth="1"/>
    <col min="2788" max="2789" width="2.42578125" style="117" customWidth="1"/>
    <col min="2790" max="2790" width="13.28515625" style="117" customWidth="1"/>
    <col min="2791" max="2791" width="2.42578125" style="117" customWidth="1"/>
    <col min="2792" max="2794" width="8.7109375" style="117" customWidth="1"/>
    <col min="2795" max="2797" width="12.140625" style="117" customWidth="1"/>
    <col min="2798" max="2816" width="9.140625" style="117"/>
    <col min="2817" max="2817" width="6.85546875" style="117" customWidth="1"/>
    <col min="2818" max="2818" width="10.28515625" style="117" customWidth="1"/>
    <col min="2819" max="2819" width="4.140625" style="117" customWidth="1"/>
    <col min="2820" max="2820" width="5.7109375" style="117" customWidth="1"/>
    <col min="2821" max="2821" width="10.85546875" style="117" customWidth="1"/>
    <col min="2822" max="2822" width="7.28515625" style="117" customWidth="1"/>
    <col min="2823" max="2827" width="6" style="117" customWidth="1"/>
    <col min="2828" max="2828" width="7.7109375" style="117" customWidth="1"/>
    <col min="2829" max="2829" width="6.85546875" style="117" customWidth="1"/>
    <col min="2830" max="2830" width="4.5703125" style="117" customWidth="1"/>
    <col min="2831" max="2831" width="6.7109375" style="117" customWidth="1"/>
    <col min="2832" max="2832" width="6.140625" style="117" customWidth="1"/>
    <col min="2833" max="2833" width="5.5703125" style="117" customWidth="1"/>
    <col min="2834" max="2835" width="4.42578125" style="117" customWidth="1"/>
    <col min="2836" max="2836" width="5.42578125" style="117" customWidth="1"/>
    <col min="2837" max="2839" width="5.85546875" style="117" customWidth="1"/>
    <col min="2840" max="2840" width="3.42578125" style="117" customWidth="1"/>
    <col min="2841" max="3041" width="9.140625" style="117"/>
    <col min="3042" max="3042" width="2.5703125" style="117" customWidth="1"/>
    <col min="3043" max="3043" width="13.28515625" style="117" customWidth="1"/>
    <col min="3044" max="3045" width="2.42578125" style="117" customWidth="1"/>
    <col min="3046" max="3046" width="13.28515625" style="117" customWidth="1"/>
    <col min="3047" max="3047" width="2.42578125" style="117" customWidth="1"/>
    <col min="3048" max="3050" width="8.7109375" style="117" customWidth="1"/>
    <col min="3051" max="3053" width="12.140625" style="117" customWidth="1"/>
    <col min="3054" max="3072" width="9.140625" style="117"/>
    <col min="3073" max="3073" width="6.85546875" style="117" customWidth="1"/>
    <col min="3074" max="3074" width="10.28515625" style="117" customWidth="1"/>
    <col min="3075" max="3075" width="4.140625" style="117" customWidth="1"/>
    <col min="3076" max="3076" width="5.7109375" style="117" customWidth="1"/>
    <col min="3077" max="3077" width="10.85546875" style="117" customWidth="1"/>
    <col min="3078" max="3078" width="7.28515625" style="117" customWidth="1"/>
    <col min="3079" max="3083" width="6" style="117" customWidth="1"/>
    <col min="3084" max="3084" width="7.7109375" style="117" customWidth="1"/>
    <col min="3085" max="3085" width="6.85546875" style="117" customWidth="1"/>
    <col min="3086" max="3086" width="4.5703125" style="117" customWidth="1"/>
    <col min="3087" max="3087" width="6.7109375" style="117" customWidth="1"/>
    <col min="3088" max="3088" width="6.140625" style="117" customWidth="1"/>
    <col min="3089" max="3089" width="5.5703125" style="117" customWidth="1"/>
    <col min="3090" max="3091" width="4.42578125" style="117" customWidth="1"/>
    <col min="3092" max="3092" width="5.42578125" style="117" customWidth="1"/>
    <col min="3093" max="3095" width="5.85546875" style="117" customWidth="1"/>
    <col min="3096" max="3096" width="3.42578125" style="117" customWidth="1"/>
    <col min="3097" max="3297" width="9.140625" style="117"/>
    <col min="3298" max="3298" width="2.5703125" style="117" customWidth="1"/>
    <col min="3299" max="3299" width="13.28515625" style="117" customWidth="1"/>
    <col min="3300" max="3301" width="2.42578125" style="117" customWidth="1"/>
    <col min="3302" max="3302" width="13.28515625" style="117" customWidth="1"/>
    <col min="3303" max="3303" width="2.42578125" style="117" customWidth="1"/>
    <col min="3304" max="3306" width="8.7109375" style="117" customWidth="1"/>
    <col min="3307" max="3309" width="12.140625" style="117" customWidth="1"/>
    <col min="3310" max="3328" width="9.140625" style="117"/>
    <col min="3329" max="3329" width="6.85546875" style="117" customWidth="1"/>
    <col min="3330" max="3330" width="10.28515625" style="117" customWidth="1"/>
    <col min="3331" max="3331" width="4.140625" style="117" customWidth="1"/>
    <col min="3332" max="3332" width="5.7109375" style="117" customWidth="1"/>
    <col min="3333" max="3333" width="10.85546875" style="117" customWidth="1"/>
    <col min="3334" max="3334" width="7.28515625" style="117" customWidth="1"/>
    <col min="3335" max="3339" width="6" style="117" customWidth="1"/>
    <col min="3340" max="3340" width="7.7109375" style="117" customWidth="1"/>
    <col min="3341" max="3341" width="6.85546875" style="117" customWidth="1"/>
    <col min="3342" max="3342" width="4.5703125" style="117" customWidth="1"/>
    <col min="3343" max="3343" width="6.7109375" style="117" customWidth="1"/>
    <col min="3344" max="3344" width="6.140625" style="117" customWidth="1"/>
    <col min="3345" max="3345" width="5.5703125" style="117" customWidth="1"/>
    <col min="3346" max="3347" width="4.42578125" style="117" customWidth="1"/>
    <col min="3348" max="3348" width="5.42578125" style="117" customWidth="1"/>
    <col min="3349" max="3351" width="5.85546875" style="117" customWidth="1"/>
    <col min="3352" max="3352" width="3.42578125" style="117" customWidth="1"/>
    <col min="3353" max="3553" width="9.140625" style="117"/>
    <col min="3554" max="3554" width="2.5703125" style="117" customWidth="1"/>
    <col min="3555" max="3555" width="13.28515625" style="117" customWidth="1"/>
    <col min="3556" max="3557" width="2.42578125" style="117" customWidth="1"/>
    <col min="3558" max="3558" width="13.28515625" style="117" customWidth="1"/>
    <col min="3559" max="3559" width="2.42578125" style="117" customWidth="1"/>
    <col min="3560" max="3562" width="8.7109375" style="117" customWidth="1"/>
    <col min="3563" max="3565" width="12.140625" style="117" customWidth="1"/>
    <col min="3566" max="3584" width="9.140625" style="117"/>
    <col min="3585" max="3585" width="6.85546875" style="117" customWidth="1"/>
    <col min="3586" max="3586" width="10.28515625" style="117" customWidth="1"/>
    <col min="3587" max="3587" width="4.140625" style="117" customWidth="1"/>
    <col min="3588" max="3588" width="5.7109375" style="117" customWidth="1"/>
    <col min="3589" max="3589" width="10.85546875" style="117" customWidth="1"/>
    <col min="3590" max="3590" width="7.28515625" style="117" customWidth="1"/>
    <col min="3591" max="3595" width="6" style="117" customWidth="1"/>
    <col min="3596" max="3596" width="7.7109375" style="117" customWidth="1"/>
    <col min="3597" max="3597" width="6.85546875" style="117" customWidth="1"/>
    <col min="3598" max="3598" width="4.5703125" style="117" customWidth="1"/>
    <col min="3599" max="3599" width="6.7109375" style="117" customWidth="1"/>
    <col min="3600" max="3600" width="6.140625" style="117" customWidth="1"/>
    <col min="3601" max="3601" width="5.5703125" style="117" customWidth="1"/>
    <col min="3602" max="3603" width="4.42578125" style="117" customWidth="1"/>
    <col min="3604" max="3604" width="5.42578125" style="117" customWidth="1"/>
    <col min="3605" max="3607" width="5.85546875" style="117" customWidth="1"/>
    <col min="3608" max="3608" width="3.42578125" style="117" customWidth="1"/>
    <col min="3609" max="3809" width="9.140625" style="117"/>
    <col min="3810" max="3810" width="2.5703125" style="117" customWidth="1"/>
    <col min="3811" max="3811" width="13.28515625" style="117" customWidth="1"/>
    <col min="3812" max="3813" width="2.42578125" style="117" customWidth="1"/>
    <col min="3814" max="3814" width="13.28515625" style="117" customWidth="1"/>
    <col min="3815" max="3815" width="2.42578125" style="117" customWidth="1"/>
    <col min="3816" max="3818" width="8.7109375" style="117" customWidth="1"/>
    <col min="3819" max="3821" width="12.140625" style="117" customWidth="1"/>
    <col min="3822" max="3840" width="9.140625" style="117"/>
    <col min="3841" max="3841" width="6.85546875" style="117" customWidth="1"/>
    <col min="3842" max="3842" width="10.28515625" style="117" customWidth="1"/>
    <col min="3843" max="3843" width="4.140625" style="117" customWidth="1"/>
    <col min="3844" max="3844" width="5.7109375" style="117" customWidth="1"/>
    <col min="3845" max="3845" width="10.85546875" style="117" customWidth="1"/>
    <col min="3846" max="3846" width="7.28515625" style="117" customWidth="1"/>
    <col min="3847" max="3851" width="6" style="117" customWidth="1"/>
    <col min="3852" max="3852" width="7.7109375" style="117" customWidth="1"/>
    <col min="3853" max="3853" width="6.85546875" style="117" customWidth="1"/>
    <col min="3854" max="3854" width="4.5703125" style="117" customWidth="1"/>
    <col min="3855" max="3855" width="6.7109375" style="117" customWidth="1"/>
    <col min="3856" max="3856" width="6.140625" style="117" customWidth="1"/>
    <col min="3857" max="3857" width="5.5703125" style="117" customWidth="1"/>
    <col min="3858" max="3859" width="4.42578125" style="117" customWidth="1"/>
    <col min="3860" max="3860" width="5.42578125" style="117" customWidth="1"/>
    <col min="3861" max="3863" width="5.85546875" style="117" customWidth="1"/>
    <col min="3864" max="3864" width="3.42578125" style="117" customWidth="1"/>
    <col min="3865" max="4065" width="9.140625" style="117"/>
    <col min="4066" max="4066" width="2.5703125" style="117" customWidth="1"/>
    <col min="4067" max="4067" width="13.28515625" style="117" customWidth="1"/>
    <col min="4068" max="4069" width="2.42578125" style="117" customWidth="1"/>
    <col min="4070" max="4070" width="13.28515625" style="117" customWidth="1"/>
    <col min="4071" max="4071" width="2.42578125" style="117" customWidth="1"/>
    <col min="4072" max="4074" width="8.7109375" style="117" customWidth="1"/>
    <col min="4075" max="4077" width="12.140625" style="117" customWidth="1"/>
    <col min="4078" max="4096" width="9.140625" style="117"/>
    <col min="4097" max="4097" width="6.85546875" style="117" customWidth="1"/>
    <col min="4098" max="4098" width="10.28515625" style="117" customWidth="1"/>
    <col min="4099" max="4099" width="4.140625" style="117" customWidth="1"/>
    <col min="4100" max="4100" width="5.7109375" style="117" customWidth="1"/>
    <col min="4101" max="4101" width="10.85546875" style="117" customWidth="1"/>
    <col min="4102" max="4102" width="7.28515625" style="117" customWidth="1"/>
    <col min="4103" max="4107" width="6" style="117" customWidth="1"/>
    <col min="4108" max="4108" width="7.7109375" style="117" customWidth="1"/>
    <col min="4109" max="4109" width="6.85546875" style="117" customWidth="1"/>
    <col min="4110" max="4110" width="4.5703125" style="117" customWidth="1"/>
    <col min="4111" max="4111" width="6.7109375" style="117" customWidth="1"/>
    <col min="4112" max="4112" width="6.140625" style="117" customWidth="1"/>
    <col min="4113" max="4113" width="5.5703125" style="117" customWidth="1"/>
    <col min="4114" max="4115" width="4.42578125" style="117" customWidth="1"/>
    <col min="4116" max="4116" width="5.42578125" style="117" customWidth="1"/>
    <col min="4117" max="4119" width="5.85546875" style="117" customWidth="1"/>
    <col min="4120" max="4120" width="3.42578125" style="117" customWidth="1"/>
    <col min="4121" max="4321" width="9.140625" style="117"/>
    <col min="4322" max="4322" width="2.5703125" style="117" customWidth="1"/>
    <col min="4323" max="4323" width="13.28515625" style="117" customWidth="1"/>
    <col min="4324" max="4325" width="2.42578125" style="117" customWidth="1"/>
    <col min="4326" max="4326" width="13.28515625" style="117" customWidth="1"/>
    <col min="4327" max="4327" width="2.42578125" style="117" customWidth="1"/>
    <col min="4328" max="4330" width="8.7109375" style="117" customWidth="1"/>
    <col min="4331" max="4333" width="12.140625" style="117" customWidth="1"/>
    <col min="4334" max="4352" width="9.140625" style="117"/>
    <col min="4353" max="4353" width="6.85546875" style="117" customWidth="1"/>
    <col min="4354" max="4354" width="10.28515625" style="117" customWidth="1"/>
    <col min="4355" max="4355" width="4.140625" style="117" customWidth="1"/>
    <col min="4356" max="4356" width="5.7109375" style="117" customWidth="1"/>
    <col min="4357" max="4357" width="10.85546875" style="117" customWidth="1"/>
    <col min="4358" max="4358" width="7.28515625" style="117" customWidth="1"/>
    <col min="4359" max="4363" width="6" style="117" customWidth="1"/>
    <col min="4364" max="4364" width="7.7109375" style="117" customWidth="1"/>
    <col min="4365" max="4365" width="6.85546875" style="117" customWidth="1"/>
    <col min="4366" max="4366" width="4.5703125" style="117" customWidth="1"/>
    <col min="4367" max="4367" width="6.7109375" style="117" customWidth="1"/>
    <col min="4368" max="4368" width="6.140625" style="117" customWidth="1"/>
    <col min="4369" max="4369" width="5.5703125" style="117" customWidth="1"/>
    <col min="4370" max="4371" width="4.42578125" style="117" customWidth="1"/>
    <col min="4372" max="4372" width="5.42578125" style="117" customWidth="1"/>
    <col min="4373" max="4375" width="5.85546875" style="117" customWidth="1"/>
    <col min="4376" max="4376" width="3.42578125" style="117" customWidth="1"/>
    <col min="4377" max="4577" width="9.140625" style="117"/>
    <col min="4578" max="4578" width="2.5703125" style="117" customWidth="1"/>
    <col min="4579" max="4579" width="13.28515625" style="117" customWidth="1"/>
    <col min="4580" max="4581" width="2.42578125" style="117" customWidth="1"/>
    <col min="4582" max="4582" width="13.28515625" style="117" customWidth="1"/>
    <col min="4583" max="4583" width="2.42578125" style="117" customWidth="1"/>
    <col min="4584" max="4586" width="8.7109375" style="117" customWidth="1"/>
    <col min="4587" max="4589" width="12.140625" style="117" customWidth="1"/>
    <col min="4590" max="4608" width="9.140625" style="117"/>
    <col min="4609" max="4609" width="6.85546875" style="117" customWidth="1"/>
    <col min="4610" max="4610" width="10.28515625" style="117" customWidth="1"/>
    <col min="4611" max="4611" width="4.140625" style="117" customWidth="1"/>
    <col min="4612" max="4612" width="5.7109375" style="117" customWidth="1"/>
    <col min="4613" max="4613" width="10.85546875" style="117" customWidth="1"/>
    <col min="4614" max="4614" width="7.28515625" style="117" customWidth="1"/>
    <col min="4615" max="4619" width="6" style="117" customWidth="1"/>
    <col min="4620" max="4620" width="7.7109375" style="117" customWidth="1"/>
    <col min="4621" max="4621" width="6.85546875" style="117" customWidth="1"/>
    <col min="4622" max="4622" width="4.5703125" style="117" customWidth="1"/>
    <col min="4623" max="4623" width="6.7109375" style="117" customWidth="1"/>
    <col min="4624" max="4624" width="6.140625" style="117" customWidth="1"/>
    <col min="4625" max="4625" width="5.5703125" style="117" customWidth="1"/>
    <col min="4626" max="4627" width="4.42578125" style="117" customWidth="1"/>
    <col min="4628" max="4628" width="5.42578125" style="117" customWidth="1"/>
    <col min="4629" max="4631" width="5.85546875" style="117" customWidth="1"/>
    <col min="4632" max="4632" width="3.42578125" style="117" customWidth="1"/>
    <col min="4633" max="4833" width="9.140625" style="117"/>
    <col min="4834" max="4834" width="2.5703125" style="117" customWidth="1"/>
    <col min="4835" max="4835" width="13.28515625" style="117" customWidth="1"/>
    <col min="4836" max="4837" width="2.42578125" style="117" customWidth="1"/>
    <col min="4838" max="4838" width="13.28515625" style="117" customWidth="1"/>
    <col min="4839" max="4839" width="2.42578125" style="117" customWidth="1"/>
    <col min="4840" max="4842" width="8.7109375" style="117" customWidth="1"/>
    <col min="4843" max="4845" width="12.140625" style="117" customWidth="1"/>
    <col min="4846" max="4864" width="9.140625" style="117"/>
    <col min="4865" max="4865" width="6.85546875" style="117" customWidth="1"/>
    <col min="4866" max="4866" width="10.28515625" style="117" customWidth="1"/>
    <col min="4867" max="4867" width="4.140625" style="117" customWidth="1"/>
    <col min="4868" max="4868" width="5.7109375" style="117" customWidth="1"/>
    <col min="4869" max="4869" width="10.85546875" style="117" customWidth="1"/>
    <col min="4870" max="4870" width="7.28515625" style="117" customWidth="1"/>
    <col min="4871" max="4875" width="6" style="117" customWidth="1"/>
    <col min="4876" max="4876" width="7.7109375" style="117" customWidth="1"/>
    <col min="4877" max="4877" width="6.85546875" style="117" customWidth="1"/>
    <col min="4878" max="4878" width="4.5703125" style="117" customWidth="1"/>
    <col min="4879" max="4879" width="6.7109375" style="117" customWidth="1"/>
    <col min="4880" max="4880" width="6.140625" style="117" customWidth="1"/>
    <col min="4881" max="4881" width="5.5703125" style="117" customWidth="1"/>
    <col min="4882" max="4883" width="4.42578125" style="117" customWidth="1"/>
    <col min="4884" max="4884" width="5.42578125" style="117" customWidth="1"/>
    <col min="4885" max="4887" width="5.85546875" style="117" customWidth="1"/>
    <col min="4888" max="4888" width="3.42578125" style="117" customWidth="1"/>
    <col min="4889" max="5089" width="9.140625" style="117"/>
    <col min="5090" max="5090" width="2.5703125" style="117" customWidth="1"/>
    <col min="5091" max="5091" width="13.28515625" style="117" customWidth="1"/>
    <col min="5092" max="5093" width="2.42578125" style="117" customWidth="1"/>
    <col min="5094" max="5094" width="13.28515625" style="117" customWidth="1"/>
    <col min="5095" max="5095" width="2.42578125" style="117" customWidth="1"/>
    <col min="5096" max="5098" width="8.7109375" style="117" customWidth="1"/>
    <col min="5099" max="5101" width="12.140625" style="117" customWidth="1"/>
    <col min="5102" max="5120" width="9.140625" style="117"/>
    <col min="5121" max="5121" width="6.85546875" style="117" customWidth="1"/>
    <col min="5122" max="5122" width="10.28515625" style="117" customWidth="1"/>
    <col min="5123" max="5123" width="4.140625" style="117" customWidth="1"/>
    <col min="5124" max="5124" width="5.7109375" style="117" customWidth="1"/>
    <col min="5125" max="5125" width="10.85546875" style="117" customWidth="1"/>
    <col min="5126" max="5126" width="7.28515625" style="117" customWidth="1"/>
    <col min="5127" max="5131" width="6" style="117" customWidth="1"/>
    <col min="5132" max="5132" width="7.7109375" style="117" customWidth="1"/>
    <col min="5133" max="5133" width="6.85546875" style="117" customWidth="1"/>
    <col min="5134" max="5134" width="4.5703125" style="117" customWidth="1"/>
    <col min="5135" max="5135" width="6.7109375" style="117" customWidth="1"/>
    <col min="5136" max="5136" width="6.140625" style="117" customWidth="1"/>
    <col min="5137" max="5137" width="5.5703125" style="117" customWidth="1"/>
    <col min="5138" max="5139" width="4.42578125" style="117" customWidth="1"/>
    <col min="5140" max="5140" width="5.42578125" style="117" customWidth="1"/>
    <col min="5141" max="5143" width="5.85546875" style="117" customWidth="1"/>
    <col min="5144" max="5144" width="3.42578125" style="117" customWidth="1"/>
    <col min="5145" max="5345" width="9.140625" style="117"/>
    <col min="5346" max="5346" width="2.5703125" style="117" customWidth="1"/>
    <col min="5347" max="5347" width="13.28515625" style="117" customWidth="1"/>
    <col min="5348" max="5349" width="2.42578125" style="117" customWidth="1"/>
    <col min="5350" max="5350" width="13.28515625" style="117" customWidth="1"/>
    <col min="5351" max="5351" width="2.42578125" style="117" customWidth="1"/>
    <col min="5352" max="5354" width="8.7109375" style="117" customWidth="1"/>
    <col min="5355" max="5357" width="12.140625" style="117" customWidth="1"/>
    <col min="5358" max="5376" width="9.140625" style="117"/>
    <col min="5377" max="5377" width="6.85546875" style="117" customWidth="1"/>
    <col min="5378" max="5378" width="10.28515625" style="117" customWidth="1"/>
    <col min="5379" max="5379" width="4.140625" style="117" customWidth="1"/>
    <col min="5380" max="5380" width="5.7109375" style="117" customWidth="1"/>
    <col min="5381" max="5381" width="10.85546875" style="117" customWidth="1"/>
    <col min="5382" max="5382" width="7.28515625" style="117" customWidth="1"/>
    <col min="5383" max="5387" width="6" style="117" customWidth="1"/>
    <col min="5388" max="5388" width="7.7109375" style="117" customWidth="1"/>
    <col min="5389" max="5389" width="6.85546875" style="117" customWidth="1"/>
    <col min="5390" max="5390" width="4.5703125" style="117" customWidth="1"/>
    <col min="5391" max="5391" width="6.7109375" style="117" customWidth="1"/>
    <col min="5392" max="5392" width="6.140625" style="117" customWidth="1"/>
    <col min="5393" max="5393" width="5.5703125" style="117" customWidth="1"/>
    <col min="5394" max="5395" width="4.42578125" style="117" customWidth="1"/>
    <col min="5396" max="5396" width="5.42578125" style="117" customWidth="1"/>
    <col min="5397" max="5399" width="5.85546875" style="117" customWidth="1"/>
    <col min="5400" max="5400" width="3.42578125" style="117" customWidth="1"/>
    <col min="5401" max="5601" width="9.140625" style="117"/>
    <col min="5602" max="5602" width="2.5703125" style="117" customWidth="1"/>
    <col min="5603" max="5603" width="13.28515625" style="117" customWidth="1"/>
    <col min="5604" max="5605" width="2.42578125" style="117" customWidth="1"/>
    <col min="5606" max="5606" width="13.28515625" style="117" customWidth="1"/>
    <col min="5607" max="5607" width="2.42578125" style="117" customWidth="1"/>
    <col min="5608" max="5610" width="8.7109375" style="117" customWidth="1"/>
    <col min="5611" max="5613" width="12.140625" style="117" customWidth="1"/>
    <col min="5614" max="5632" width="9.140625" style="117"/>
    <col min="5633" max="5633" width="6.85546875" style="117" customWidth="1"/>
    <col min="5634" max="5634" width="10.28515625" style="117" customWidth="1"/>
    <col min="5635" max="5635" width="4.140625" style="117" customWidth="1"/>
    <col min="5636" max="5636" width="5.7109375" style="117" customWidth="1"/>
    <col min="5637" max="5637" width="10.85546875" style="117" customWidth="1"/>
    <col min="5638" max="5638" width="7.28515625" style="117" customWidth="1"/>
    <col min="5639" max="5643" width="6" style="117" customWidth="1"/>
    <col min="5644" max="5644" width="7.7109375" style="117" customWidth="1"/>
    <col min="5645" max="5645" width="6.85546875" style="117" customWidth="1"/>
    <col min="5646" max="5646" width="4.5703125" style="117" customWidth="1"/>
    <col min="5647" max="5647" width="6.7109375" style="117" customWidth="1"/>
    <col min="5648" max="5648" width="6.140625" style="117" customWidth="1"/>
    <col min="5649" max="5649" width="5.5703125" style="117" customWidth="1"/>
    <col min="5650" max="5651" width="4.42578125" style="117" customWidth="1"/>
    <col min="5652" max="5652" width="5.42578125" style="117" customWidth="1"/>
    <col min="5653" max="5655" width="5.85546875" style="117" customWidth="1"/>
    <col min="5656" max="5656" width="3.42578125" style="117" customWidth="1"/>
    <col min="5657" max="5857" width="9.140625" style="117"/>
    <col min="5858" max="5858" width="2.5703125" style="117" customWidth="1"/>
    <col min="5859" max="5859" width="13.28515625" style="117" customWidth="1"/>
    <col min="5860" max="5861" width="2.42578125" style="117" customWidth="1"/>
    <col min="5862" max="5862" width="13.28515625" style="117" customWidth="1"/>
    <col min="5863" max="5863" width="2.42578125" style="117" customWidth="1"/>
    <col min="5864" max="5866" width="8.7109375" style="117" customWidth="1"/>
    <col min="5867" max="5869" width="12.140625" style="117" customWidth="1"/>
    <col min="5870" max="5888" width="9.140625" style="117"/>
    <col min="5889" max="5889" width="6.85546875" style="117" customWidth="1"/>
    <col min="5890" max="5890" width="10.28515625" style="117" customWidth="1"/>
    <col min="5891" max="5891" width="4.140625" style="117" customWidth="1"/>
    <col min="5892" max="5892" width="5.7109375" style="117" customWidth="1"/>
    <col min="5893" max="5893" width="10.85546875" style="117" customWidth="1"/>
    <col min="5894" max="5894" width="7.28515625" style="117" customWidth="1"/>
    <col min="5895" max="5899" width="6" style="117" customWidth="1"/>
    <col min="5900" max="5900" width="7.7109375" style="117" customWidth="1"/>
    <col min="5901" max="5901" width="6.85546875" style="117" customWidth="1"/>
    <col min="5902" max="5902" width="4.5703125" style="117" customWidth="1"/>
    <col min="5903" max="5903" width="6.7109375" style="117" customWidth="1"/>
    <col min="5904" max="5904" width="6.140625" style="117" customWidth="1"/>
    <col min="5905" max="5905" width="5.5703125" style="117" customWidth="1"/>
    <col min="5906" max="5907" width="4.42578125" style="117" customWidth="1"/>
    <col min="5908" max="5908" width="5.42578125" style="117" customWidth="1"/>
    <col min="5909" max="5911" width="5.85546875" style="117" customWidth="1"/>
    <col min="5912" max="5912" width="3.42578125" style="117" customWidth="1"/>
    <col min="5913" max="6113" width="9.140625" style="117"/>
    <col min="6114" max="6114" width="2.5703125" style="117" customWidth="1"/>
    <col min="6115" max="6115" width="13.28515625" style="117" customWidth="1"/>
    <col min="6116" max="6117" width="2.42578125" style="117" customWidth="1"/>
    <col min="6118" max="6118" width="13.28515625" style="117" customWidth="1"/>
    <col min="6119" max="6119" width="2.42578125" style="117" customWidth="1"/>
    <col min="6120" max="6122" width="8.7109375" style="117" customWidth="1"/>
    <col min="6123" max="6125" width="12.140625" style="117" customWidth="1"/>
    <col min="6126" max="6144" width="9.140625" style="117"/>
    <col min="6145" max="6145" width="6.85546875" style="117" customWidth="1"/>
    <col min="6146" max="6146" width="10.28515625" style="117" customWidth="1"/>
    <col min="6147" max="6147" width="4.140625" style="117" customWidth="1"/>
    <col min="6148" max="6148" width="5.7109375" style="117" customWidth="1"/>
    <col min="6149" max="6149" width="10.85546875" style="117" customWidth="1"/>
    <col min="6150" max="6150" width="7.28515625" style="117" customWidth="1"/>
    <col min="6151" max="6155" width="6" style="117" customWidth="1"/>
    <col min="6156" max="6156" width="7.7109375" style="117" customWidth="1"/>
    <col min="6157" max="6157" width="6.85546875" style="117" customWidth="1"/>
    <col min="6158" max="6158" width="4.5703125" style="117" customWidth="1"/>
    <col min="6159" max="6159" width="6.7109375" style="117" customWidth="1"/>
    <col min="6160" max="6160" width="6.140625" style="117" customWidth="1"/>
    <col min="6161" max="6161" width="5.5703125" style="117" customWidth="1"/>
    <col min="6162" max="6163" width="4.42578125" style="117" customWidth="1"/>
    <col min="6164" max="6164" width="5.42578125" style="117" customWidth="1"/>
    <col min="6165" max="6167" width="5.85546875" style="117" customWidth="1"/>
    <col min="6168" max="6168" width="3.42578125" style="117" customWidth="1"/>
    <col min="6169" max="6369" width="9.140625" style="117"/>
    <col min="6370" max="6370" width="2.5703125" style="117" customWidth="1"/>
    <col min="6371" max="6371" width="13.28515625" style="117" customWidth="1"/>
    <col min="6372" max="6373" width="2.42578125" style="117" customWidth="1"/>
    <col min="6374" max="6374" width="13.28515625" style="117" customWidth="1"/>
    <col min="6375" max="6375" width="2.42578125" style="117" customWidth="1"/>
    <col min="6376" max="6378" width="8.7109375" style="117" customWidth="1"/>
    <col min="6379" max="6381" width="12.140625" style="117" customWidth="1"/>
    <col min="6382" max="6400" width="9.140625" style="117"/>
    <col min="6401" max="6401" width="6.85546875" style="117" customWidth="1"/>
    <col min="6402" max="6402" width="10.28515625" style="117" customWidth="1"/>
    <col min="6403" max="6403" width="4.140625" style="117" customWidth="1"/>
    <col min="6404" max="6404" width="5.7109375" style="117" customWidth="1"/>
    <col min="6405" max="6405" width="10.85546875" style="117" customWidth="1"/>
    <col min="6406" max="6406" width="7.28515625" style="117" customWidth="1"/>
    <col min="6407" max="6411" width="6" style="117" customWidth="1"/>
    <col min="6412" max="6412" width="7.7109375" style="117" customWidth="1"/>
    <col min="6413" max="6413" width="6.85546875" style="117" customWidth="1"/>
    <col min="6414" max="6414" width="4.5703125" style="117" customWidth="1"/>
    <col min="6415" max="6415" width="6.7109375" style="117" customWidth="1"/>
    <col min="6416" max="6416" width="6.140625" style="117" customWidth="1"/>
    <col min="6417" max="6417" width="5.5703125" style="117" customWidth="1"/>
    <col min="6418" max="6419" width="4.42578125" style="117" customWidth="1"/>
    <col min="6420" max="6420" width="5.42578125" style="117" customWidth="1"/>
    <col min="6421" max="6423" width="5.85546875" style="117" customWidth="1"/>
    <col min="6424" max="6424" width="3.42578125" style="117" customWidth="1"/>
    <col min="6425" max="6625" width="9.140625" style="117"/>
    <col min="6626" max="6626" width="2.5703125" style="117" customWidth="1"/>
    <col min="6627" max="6627" width="13.28515625" style="117" customWidth="1"/>
    <col min="6628" max="6629" width="2.42578125" style="117" customWidth="1"/>
    <col min="6630" max="6630" width="13.28515625" style="117" customWidth="1"/>
    <col min="6631" max="6631" width="2.42578125" style="117" customWidth="1"/>
    <col min="6632" max="6634" width="8.7109375" style="117" customWidth="1"/>
    <col min="6635" max="6637" width="12.140625" style="117" customWidth="1"/>
    <col min="6638" max="6656" width="9.140625" style="117"/>
    <col min="6657" max="6657" width="6.85546875" style="117" customWidth="1"/>
    <col min="6658" max="6658" width="10.28515625" style="117" customWidth="1"/>
    <col min="6659" max="6659" width="4.140625" style="117" customWidth="1"/>
    <col min="6660" max="6660" width="5.7109375" style="117" customWidth="1"/>
    <col min="6661" max="6661" width="10.85546875" style="117" customWidth="1"/>
    <col min="6662" max="6662" width="7.28515625" style="117" customWidth="1"/>
    <col min="6663" max="6667" width="6" style="117" customWidth="1"/>
    <col min="6668" max="6668" width="7.7109375" style="117" customWidth="1"/>
    <col min="6669" max="6669" width="6.85546875" style="117" customWidth="1"/>
    <col min="6670" max="6670" width="4.5703125" style="117" customWidth="1"/>
    <col min="6671" max="6671" width="6.7109375" style="117" customWidth="1"/>
    <col min="6672" max="6672" width="6.140625" style="117" customWidth="1"/>
    <col min="6673" max="6673" width="5.5703125" style="117" customWidth="1"/>
    <col min="6674" max="6675" width="4.42578125" style="117" customWidth="1"/>
    <col min="6676" max="6676" width="5.42578125" style="117" customWidth="1"/>
    <col min="6677" max="6679" width="5.85546875" style="117" customWidth="1"/>
    <col min="6680" max="6680" width="3.42578125" style="117" customWidth="1"/>
    <col min="6681" max="6881" width="9.140625" style="117"/>
    <col min="6882" max="6882" width="2.5703125" style="117" customWidth="1"/>
    <col min="6883" max="6883" width="13.28515625" style="117" customWidth="1"/>
    <col min="6884" max="6885" width="2.42578125" style="117" customWidth="1"/>
    <col min="6886" max="6886" width="13.28515625" style="117" customWidth="1"/>
    <col min="6887" max="6887" width="2.42578125" style="117" customWidth="1"/>
    <col min="6888" max="6890" width="8.7109375" style="117" customWidth="1"/>
    <col min="6891" max="6893" width="12.140625" style="117" customWidth="1"/>
    <col min="6894" max="6912" width="9.140625" style="117"/>
    <col min="6913" max="6913" width="6.85546875" style="117" customWidth="1"/>
    <col min="6914" max="6914" width="10.28515625" style="117" customWidth="1"/>
    <col min="6915" max="6915" width="4.140625" style="117" customWidth="1"/>
    <col min="6916" max="6916" width="5.7109375" style="117" customWidth="1"/>
    <col min="6917" max="6917" width="10.85546875" style="117" customWidth="1"/>
    <col min="6918" max="6918" width="7.28515625" style="117" customWidth="1"/>
    <col min="6919" max="6923" width="6" style="117" customWidth="1"/>
    <col min="6924" max="6924" width="7.7109375" style="117" customWidth="1"/>
    <col min="6925" max="6925" width="6.85546875" style="117" customWidth="1"/>
    <col min="6926" max="6926" width="4.5703125" style="117" customWidth="1"/>
    <col min="6927" max="6927" width="6.7109375" style="117" customWidth="1"/>
    <col min="6928" max="6928" width="6.140625" style="117" customWidth="1"/>
    <col min="6929" max="6929" width="5.5703125" style="117" customWidth="1"/>
    <col min="6930" max="6931" width="4.42578125" style="117" customWidth="1"/>
    <col min="6932" max="6932" width="5.42578125" style="117" customWidth="1"/>
    <col min="6933" max="6935" width="5.85546875" style="117" customWidth="1"/>
    <col min="6936" max="6936" width="3.42578125" style="117" customWidth="1"/>
    <col min="6937" max="7137" width="9.140625" style="117"/>
    <col min="7138" max="7138" width="2.5703125" style="117" customWidth="1"/>
    <col min="7139" max="7139" width="13.28515625" style="117" customWidth="1"/>
    <col min="7140" max="7141" width="2.42578125" style="117" customWidth="1"/>
    <col min="7142" max="7142" width="13.28515625" style="117" customWidth="1"/>
    <col min="7143" max="7143" width="2.42578125" style="117" customWidth="1"/>
    <col min="7144" max="7146" width="8.7109375" style="117" customWidth="1"/>
    <col min="7147" max="7149" width="12.140625" style="117" customWidth="1"/>
    <col min="7150" max="7168" width="9.140625" style="117"/>
    <col min="7169" max="7169" width="6.85546875" style="117" customWidth="1"/>
    <col min="7170" max="7170" width="10.28515625" style="117" customWidth="1"/>
    <col min="7171" max="7171" width="4.140625" style="117" customWidth="1"/>
    <col min="7172" max="7172" width="5.7109375" style="117" customWidth="1"/>
    <col min="7173" max="7173" width="10.85546875" style="117" customWidth="1"/>
    <col min="7174" max="7174" width="7.28515625" style="117" customWidth="1"/>
    <col min="7175" max="7179" width="6" style="117" customWidth="1"/>
    <col min="7180" max="7180" width="7.7109375" style="117" customWidth="1"/>
    <col min="7181" max="7181" width="6.85546875" style="117" customWidth="1"/>
    <col min="7182" max="7182" width="4.5703125" style="117" customWidth="1"/>
    <col min="7183" max="7183" width="6.7109375" style="117" customWidth="1"/>
    <col min="7184" max="7184" width="6.140625" style="117" customWidth="1"/>
    <col min="7185" max="7185" width="5.5703125" style="117" customWidth="1"/>
    <col min="7186" max="7187" width="4.42578125" style="117" customWidth="1"/>
    <col min="7188" max="7188" width="5.42578125" style="117" customWidth="1"/>
    <col min="7189" max="7191" width="5.85546875" style="117" customWidth="1"/>
    <col min="7192" max="7192" width="3.42578125" style="117" customWidth="1"/>
    <col min="7193" max="7393" width="9.140625" style="117"/>
    <col min="7394" max="7394" width="2.5703125" style="117" customWidth="1"/>
    <col min="7395" max="7395" width="13.28515625" style="117" customWidth="1"/>
    <col min="7396" max="7397" width="2.42578125" style="117" customWidth="1"/>
    <col min="7398" max="7398" width="13.28515625" style="117" customWidth="1"/>
    <col min="7399" max="7399" width="2.42578125" style="117" customWidth="1"/>
    <col min="7400" max="7402" width="8.7109375" style="117" customWidth="1"/>
    <col min="7403" max="7405" width="12.140625" style="117" customWidth="1"/>
    <col min="7406" max="7424" width="9.140625" style="117"/>
    <col min="7425" max="7425" width="6.85546875" style="117" customWidth="1"/>
    <col min="7426" max="7426" width="10.28515625" style="117" customWidth="1"/>
    <col min="7427" max="7427" width="4.140625" style="117" customWidth="1"/>
    <col min="7428" max="7428" width="5.7109375" style="117" customWidth="1"/>
    <col min="7429" max="7429" width="10.85546875" style="117" customWidth="1"/>
    <col min="7430" max="7430" width="7.28515625" style="117" customWidth="1"/>
    <col min="7431" max="7435" width="6" style="117" customWidth="1"/>
    <col min="7436" max="7436" width="7.7109375" style="117" customWidth="1"/>
    <col min="7437" max="7437" width="6.85546875" style="117" customWidth="1"/>
    <col min="7438" max="7438" width="4.5703125" style="117" customWidth="1"/>
    <col min="7439" max="7439" width="6.7109375" style="117" customWidth="1"/>
    <col min="7440" max="7440" width="6.140625" style="117" customWidth="1"/>
    <col min="7441" max="7441" width="5.5703125" style="117" customWidth="1"/>
    <col min="7442" max="7443" width="4.42578125" style="117" customWidth="1"/>
    <col min="7444" max="7444" width="5.42578125" style="117" customWidth="1"/>
    <col min="7445" max="7447" width="5.85546875" style="117" customWidth="1"/>
    <col min="7448" max="7448" width="3.42578125" style="117" customWidth="1"/>
    <col min="7449" max="7649" width="9.140625" style="117"/>
    <col min="7650" max="7650" width="2.5703125" style="117" customWidth="1"/>
    <col min="7651" max="7651" width="13.28515625" style="117" customWidth="1"/>
    <col min="7652" max="7653" width="2.42578125" style="117" customWidth="1"/>
    <col min="7654" max="7654" width="13.28515625" style="117" customWidth="1"/>
    <col min="7655" max="7655" width="2.42578125" style="117" customWidth="1"/>
    <col min="7656" max="7658" width="8.7109375" style="117" customWidth="1"/>
    <col min="7659" max="7661" width="12.140625" style="117" customWidth="1"/>
    <col min="7662" max="7680" width="9.140625" style="117"/>
    <col min="7681" max="7681" width="6.85546875" style="117" customWidth="1"/>
    <col min="7682" max="7682" width="10.28515625" style="117" customWidth="1"/>
    <col min="7683" max="7683" width="4.140625" style="117" customWidth="1"/>
    <col min="7684" max="7684" width="5.7109375" style="117" customWidth="1"/>
    <col min="7685" max="7685" width="10.85546875" style="117" customWidth="1"/>
    <col min="7686" max="7686" width="7.28515625" style="117" customWidth="1"/>
    <col min="7687" max="7691" width="6" style="117" customWidth="1"/>
    <col min="7692" max="7692" width="7.7109375" style="117" customWidth="1"/>
    <col min="7693" max="7693" width="6.85546875" style="117" customWidth="1"/>
    <col min="7694" max="7694" width="4.5703125" style="117" customWidth="1"/>
    <col min="7695" max="7695" width="6.7109375" style="117" customWidth="1"/>
    <col min="7696" max="7696" width="6.140625" style="117" customWidth="1"/>
    <col min="7697" max="7697" width="5.5703125" style="117" customWidth="1"/>
    <col min="7698" max="7699" width="4.42578125" style="117" customWidth="1"/>
    <col min="7700" max="7700" width="5.42578125" style="117" customWidth="1"/>
    <col min="7701" max="7703" width="5.85546875" style="117" customWidth="1"/>
    <col min="7704" max="7704" width="3.42578125" style="117" customWidth="1"/>
    <col min="7705" max="7905" width="9.140625" style="117"/>
    <col min="7906" max="7906" width="2.5703125" style="117" customWidth="1"/>
    <col min="7907" max="7907" width="13.28515625" style="117" customWidth="1"/>
    <col min="7908" max="7909" width="2.42578125" style="117" customWidth="1"/>
    <col min="7910" max="7910" width="13.28515625" style="117" customWidth="1"/>
    <col min="7911" max="7911" width="2.42578125" style="117" customWidth="1"/>
    <col min="7912" max="7914" width="8.7109375" style="117" customWidth="1"/>
    <col min="7915" max="7917" width="12.140625" style="117" customWidth="1"/>
    <col min="7918" max="7936" width="9.140625" style="117"/>
    <col min="7937" max="7937" width="6.85546875" style="117" customWidth="1"/>
    <col min="7938" max="7938" width="10.28515625" style="117" customWidth="1"/>
    <col min="7939" max="7939" width="4.140625" style="117" customWidth="1"/>
    <col min="7940" max="7940" width="5.7109375" style="117" customWidth="1"/>
    <col min="7941" max="7941" width="10.85546875" style="117" customWidth="1"/>
    <col min="7942" max="7942" width="7.28515625" style="117" customWidth="1"/>
    <col min="7943" max="7947" width="6" style="117" customWidth="1"/>
    <col min="7948" max="7948" width="7.7109375" style="117" customWidth="1"/>
    <col min="7949" max="7949" width="6.85546875" style="117" customWidth="1"/>
    <col min="7950" max="7950" width="4.5703125" style="117" customWidth="1"/>
    <col min="7951" max="7951" width="6.7109375" style="117" customWidth="1"/>
    <col min="7952" max="7952" width="6.140625" style="117" customWidth="1"/>
    <col min="7953" max="7953" width="5.5703125" style="117" customWidth="1"/>
    <col min="7954" max="7955" width="4.42578125" style="117" customWidth="1"/>
    <col min="7956" max="7956" width="5.42578125" style="117" customWidth="1"/>
    <col min="7957" max="7959" width="5.85546875" style="117" customWidth="1"/>
    <col min="7960" max="7960" width="3.42578125" style="117" customWidth="1"/>
    <col min="7961" max="8161" width="9.140625" style="117"/>
    <col min="8162" max="8162" width="2.5703125" style="117" customWidth="1"/>
    <col min="8163" max="8163" width="13.28515625" style="117" customWidth="1"/>
    <col min="8164" max="8165" width="2.42578125" style="117" customWidth="1"/>
    <col min="8166" max="8166" width="13.28515625" style="117" customWidth="1"/>
    <col min="8167" max="8167" width="2.42578125" style="117" customWidth="1"/>
    <col min="8168" max="8170" width="8.7109375" style="117" customWidth="1"/>
    <col min="8171" max="8173" width="12.140625" style="117" customWidth="1"/>
    <col min="8174" max="8192" width="9.140625" style="117"/>
    <col min="8193" max="8193" width="6.85546875" style="117" customWidth="1"/>
    <col min="8194" max="8194" width="10.28515625" style="117" customWidth="1"/>
    <col min="8195" max="8195" width="4.140625" style="117" customWidth="1"/>
    <col min="8196" max="8196" width="5.7109375" style="117" customWidth="1"/>
    <col min="8197" max="8197" width="10.85546875" style="117" customWidth="1"/>
    <col min="8198" max="8198" width="7.28515625" style="117" customWidth="1"/>
    <col min="8199" max="8203" width="6" style="117" customWidth="1"/>
    <col min="8204" max="8204" width="7.7109375" style="117" customWidth="1"/>
    <col min="8205" max="8205" width="6.85546875" style="117" customWidth="1"/>
    <col min="8206" max="8206" width="4.5703125" style="117" customWidth="1"/>
    <col min="8207" max="8207" width="6.7109375" style="117" customWidth="1"/>
    <col min="8208" max="8208" width="6.140625" style="117" customWidth="1"/>
    <col min="8209" max="8209" width="5.5703125" style="117" customWidth="1"/>
    <col min="8210" max="8211" width="4.42578125" style="117" customWidth="1"/>
    <col min="8212" max="8212" width="5.42578125" style="117" customWidth="1"/>
    <col min="8213" max="8215" width="5.85546875" style="117" customWidth="1"/>
    <col min="8216" max="8216" width="3.42578125" style="117" customWidth="1"/>
    <col min="8217" max="8417" width="9.140625" style="117"/>
    <col min="8418" max="8418" width="2.5703125" style="117" customWidth="1"/>
    <col min="8419" max="8419" width="13.28515625" style="117" customWidth="1"/>
    <col min="8420" max="8421" width="2.42578125" style="117" customWidth="1"/>
    <col min="8422" max="8422" width="13.28515625" style="117" customWidth="1"/>
    <col min="8423" max="8423" width="2.42578125" style="117" customWidth="1"/>
    <col min="8424" max="8426" width="8.7109375" style="117" customWidth="1"/>
    <col min="8427" max="8429" width="12.140625" style="117" customWidth="1"/>
    <col min="8430" max="8448" width="9.140625" style="117"/>
    <col min="8449" max="8449" width="6.85546875" style="117" customWidth="1"/>
    <col min="8450" max="8450" width="10.28515625" style="117" customWidth="1"/>
    <col min="8451" max="8451" width="4.140625" style="117" customWidth="1"/>
    <col min="8452" max="8452" width="5.7109375" style="117" customWidth="1"/>
    <col min="8453" max="8453" width="10.85546875" style="117" customWidth="1"/>
    <col min="8454" max="8454" width="7.28515625" style="117" customWidth="1"/>
    <col min="8455" max="8459" width="6" style="117" customWidth="1"/>
    <col min="8460" max="8460" width="7.7109375" style="117" customWidth="1"/>
    <col min="8461" max="8461" width="6.85546875" style="117" customWidth="1"/>
    <col min="8462" max="8462" width="4.5703125" style="117" customWidth="1"/>
    <col min="8463" max="8463" width="6.7109375" style="117" customWidth="1"/>
    <col min="8464" max="8464" width="6.140625" style="117" customWidth="1"/>
    <col min="8465" max="8465" width="5.5703125" style="117" customWidth="1"/>
    <col min="8466" max="8467" width="4.42578125" style="117" customWidth="1"/>
    <col min="8468" max="8468" width="5.42578125" style="117" customWidth="1"/>
    <col min="8469" max="8471" width="5.85546875" style="117" customWidth="1"/>
    <col min="8472" max="8472" width="3.42578125" style="117" customWidth="1"/>
    <col min="8473" max="8673" width="9.140625" style="117"/>
    <col min="8674" max="8674" width="2.5703125" style="117" customWidth="1"/>
    <col min="8675" max="8675" width="13.28515625" style="117" customWidth="1"/>
    <col min="8676" max="8677" width="2.42578125" style="117" customWidth="1"/>
    <col min="8678" max="8678" width="13.28515625" style="117" customWidth="1"/>
    <col min="8679" max="8679" width="2.42578125" style="117" customWidth="1"/>
    <col min="8680" max="8682" width="8.7109375" style="117" customWidth="1"/>
    <col min="8683" max="8685" width="12.140625" style="117" customWidth="1"/>
    <col min="8686" max="8704" width="9.140625" style="117"/>
    <col min="8705" max="8705" width="6.85546875" style="117" customWidth="1"/>
    <col min="8706" max="8706" width="10.28515625" style="117" customWidth="1"/>
    <col min="8707" max="8707" width="4.140625" style="117" customWidth="1"/>
    <col min="8708" max="8708" width="5.7109375" style="117" customWidth="1"/>
    <col min="8709" max="8709" width="10.85546875" style="117" customWidth="1"/>
    <col min="8710" max="8710" width="7.28515625" style="117" customWidth="1"/>
    <col min="8711" max="8715" width="6" style="117" customWidth="1"/>
    <col min="8716" max="8716" width="7.7109375" style="117" customWidth="1"/>
    <col min="8717" max="8717" width="6.85546875" style="117" customWidth="1"/>
    <col min="8718" max="8718" width="4.5703125" style="117" customWidth="1"/>
    <col min="8719" max="8719" width="6.7109375" style="117" customWidth="1"/>
    <col min="8720" max="8720" width="6.140625" style="117" customWidth="1"/>
    <col min="8721" max="8721" width="5.5703125" style="117" customWidth="1"/>
    <col min="8722" max="8723" width="4.42578125" style="117" customWidth="1"/>
    <col min="8724" max="8724" width="5.42578125" style="117" customWidth="1"/>
    <col min="8725" max="8727" width="5.85546875" style="117" customWidth="1"/>
    <col min="8728" max="8728" width="3.42578125" style="117" customWidth="1"/>
    <col min="8729" max="8929" width="9.140625" style="117"/>
    <col min="8930" max="8930" width="2.5703125" style="117" customWidth="1"/>
    <col min="8931" max="8931" width="13.28515625" style="117" customWidth="1"/>
    <col min="8932" max="8933" width="2.42578125" style="117" customWidth="1"/>
    <col min="8934" max="8934" width="13.28515625" style="117" customWidth="1"/>
    <col min="8935" max="8935" width="2.42578125" style="117" customWidth="1"/>
    <col min="8936" max="8938" width="8.7109375" style="117" customWidth="1"/>
    <col min="8939" max="8941" width="12.140625" style="117" customWidth="1"/>
    <col min="8942" max="8960" width="9.140625" style="117"/>
    <col min="8961" max="8961" width="6.85546875" style="117" customWidth="1"/>
    <col min="8962" max="8962" width="10.28515625" style="117" customWidth="1"/>
    <col min="8963" max="8963" width="4.140625" style="117" customWidth="1"/>
    <col min="8964" max="8964" width="5.7109375" style="117" customWidth="1"/>
    <col min="8965" max="8965" width="10.85546875" style="117" customWidth="1"/>
    <col min="8966" max="8966" width="7.28515625" style="117" customWidth="1"/>
    <col min="8967" max="8971" width="6" style="117" customWidth="1"/>
    <col min="8972" max="8972" width="7.7109375" style="117" customWidth="1"/>
    <col min="8973" max="8973" width="6.85546875" style="117" customWidth="1"/>
    <col min="8974" max="8974" width="4.5703125" style="117" customWidth="1"/>
    <col min="8975" max="8975" width="6.7109375" style="117" customWidth="1"/>
    <col min="8976" max="8976" width="6.140625" style="117" customWidth="1"/>
    <col min="8977" max="8977" width="5.5703125" style="117" customWidth="1"/>
    <col min="8978" max="8979" width="4.42578125" style="117" customWidth="1"/>
    <col min="8980" max="8980" width="5.42578125" style="117" customWidth="1"/>
    <col min="8981" max="8983" width="5.85546875" style="117" customWidth="1"/>
    <col min="8984" max="8984" width="3.42578125" style="117" customWidth="1"/>
    <col min="8985" max="9185" width="9.140625" style="117"/>
    <col min="9186" max="9186" width="2.5703125" style="117" customWidth="1"/>
    <col min="9187" max="9187" width="13.28515625" style="117" customWidth="1"/>
    <col min="9188" max="9189" width="2.42578125" style="117" customWidth="1"/>
    <col min="9190" max="9190" width="13.28515625" style="117" customWidth="1"/>
    <col min="9191" max="9191" width="2.42578125" style="117" customWidth="1"/>
    <col min="9192" max="9194" width="8.7109375" style="117" customWidth="1"/>
    <col min="9195" max="9197" width="12.140625" style="117" customWidth="1"/>
    <col min="9198" max="9216" width="9.140625" style="117"/>
    <col min="9217" max="9217" width="6.85546875" style="117" customWidth="1"/>
    <col min="9218" max="9218" width="10.28515625" style="117" customWidth="1"/>
    <col min="9219" max="9219" width="4.140625" style="117" customWidth="1"/>
    <col min="9220" max="9220" width="5.7109375" style="117" customWidth="1"/>
    <col min="9221" max="9221" width="10.85546875" style="117" customWidth="1"/>
    <col min="9222" max="9222" width="7.28515625" style="117" customWidth="1"/>
    <col min="9223" max="9227" width="6" style="117" customWidth="1"/>
    <col min="9228" max="9228" width="7.7109375" style="117" customWidth="1"/>
    <col min="9229" max="9229" width="6.85546875" style="117" customWidth="1"/>
    <col min="9230" max="9230" width="4.5703125" style="117" customWidth="1"/>
    <col min="9231" max="9231" width="6.7109375" style="117" customWidth="1"/>
    <col min="9232" max="9232" width="6.140625" style="117" customWidth="1"/>
    <col min="9233" max="9233" width="5.5703125" style="117" customWidth="1"/>
    <col min="9234" max="9235" width="4.42578125" style="117" customWidth="1"/>
    <col min="9236" max="9236" width="5.42578125" style="117" customWidth="1"/>
    <col min="9237" max="9239" width="5.85546875" style="117" customWidth="1"/>
    <col min="9240" max="9240" width="3.42578125" style="117" customWidth="1"/>
    <col min="9241" max="9441" width="9.140625" style="117"/>
    <col min="9442" max="9442" width="2.5703125" style="117" customWidth="1"/>
    <col min="9443" max="9443" width="13.28515625" style="117" customWidth="1"/>
    <col min="9444" max="9445" width="2.42578125" style="117" customWidth="1"/>
    <col min="9446" max="9446" width="13.28515625" style="117" customWidth="1"/>
    <col min="9447" max="9447" width="2.42578125" style="117" customWidth="1"/>
    <col min="9448" max="9450" width="8.7109375" style="117" customWidth="1"/>
    <col min="9451" max="9453" width="12.140625" style="117" customWidth="1"/>
    <col min="9454" max="9472" width="9.140625" style="117"/>
    <col min="9473" max="9473" width="6.85546875" style="117" customWidth="1"/>
    <col min="9474" max="9474" width="10.28515625" style="117" customWidth="1"/>
    <col min="9475" max="9475" width="4.140625" style="117" customWidth="1"/>
    <col min="9476" max="9476" width="5.7109375" style="117" customWidth="1"/>
    <col min="9477" max="9477" width="10.85546875" style="117" customWidth="1"/>
    <col min="9478" max="9478" width="7.28515625" style="117" customWidth="1"/>
    <col min="9479" max="9483" width="6" style="117" customWidth="1"/>
    <col min="9484" max="9484" width="7.7109375" style="117" customWidth="1"/>
    <col min="9485" max="9485" width="6.85546875" style="117" customWidth="1"/>
    <col min="9486" max="9486" width="4.5703125" style="117" customWidth="1"/>
    <col min="9487" max="9487" width="6.7109375" style="117" customWidth="1"/>
    <col min="9488" max="9488" width="6.140625" style="117" customWidth="1"/>
    <col min="9489" max="9489" width="5.5703125" style="117" customWidth="1"/>
    <col min="9490" max="9491" width="4.42578125" style="117" customWidth="1"/>
    <col min="9492" max="9492" width="5.42578125" style="117" customWidth="1"/>
    <col min="9493" max="9495" width="5.85546875" style="117" customWidth="1"/>
    <col min="9496" max="9496" width="3.42578125" style="117" customWidth="1"/>
    <col min="9497" max="9697" width="9.140625" style="117"/>
    <col min="9698" max="9698" width="2.5703125" style="117" customWidth="1"/>
    <col min="9699" max="9699" width="13.28515625" style="117" customWidth="1"/>
    <col min="9700" max="9701" width="2.42578125" style="117" customWidth="1"/>
    <col min="9702" max="9702" width="13.28515625" style="117" customWidth="1"/>
    <col min="9703" max="9703" width="2.42578125" style="117" customWidth="1"/>
    <col min="9704" max="9706" width="8.7109375" style="117" customWidth="1"/>
    <col min="9707" max="9709" width="12.140625" style="117" customWidth="1"/>
    <col min="9710" max="9728" width="9.140625" style="117"/>
    <col min="9729" max="9729" width="6.85546875" style="117" customWidth="1"/>
    <col min="9730" max="9730" width="10.28515625" style="117" customWidth="1"/>
    <col min="9731" max="9731" width="4.140625" style="117" customWidth="1"/>
    <col min="9732" max="9732" width="5.7109375" style="117" customWidth="1"/>
    <col min="9733" max="9733" width="10.85546875" style="117" customWidth="1"/>
    <col min="9734" max="9734" width="7.28515625" style="117" customWidth="1"/>
    <col min="9735" max="9739" width="6" style="117" customWidth="1"/>
    <col min="9740" max="9740" width="7.7109375" style="117" customWidth="1"/>
    <col min="9741" max="9741" width="6.85546875" style="117" customWidth="1"/>
    <col min="9742" max="9742" width="4.5703125" style="117" customWidth="1"/>
    <col min="9743" max="9743" width="6.7109375" style="117" customWidth="1"/>
    <col min="9744" max="9744" width="6.140625" style="117" customWidth="1"/>
    <col min="9745" max="9745" width="5.5703125" style="117" customWidth="1"/>
    <col min="9746" max="9747" width="4.42578125" style="117" customWidth="1"/>
    <col min="9748" max="9748" width="5.42578125" style="117" customWidth="1"/>
    <col min="9749" max="9751" width="5.85546875" style="117" customWidth="1"/>
    <col min="9752" max="9752" width="3.42578125" style="117" customWidth="1"/>
    <col min="9753" max="9953" width="9.140625" style="117"/>
    <col min="9954" max="9954" width="2.5703125" style="117" customWidth="1"/>
    <col min="9955" max="9955" width="13.28515625" style="117" customWidth="1"/>
    <col min="9956" max="9957" width="2.42578125" style="117" customWidth="1"/>
    <col min="9958" max="9958" width="13.28515625" style="117" customWidth="1"/>
    <col min="9959" max="9959" width="2.42578125" style="117" customWidth="1"/>
    <col min="9960" max="9962" width="8.7109375" style="117" customWidth="1"/>
    <col min="9963" max="9965" width="12.140625" style="117" customWidth="1"/>
    <col min="9966" max="9984" width="9.140625" style="117"/>
    <col min="9985" max="9985" width="6.85546875" style="117" customWidth="1"/>
    <col min="9986" max="9986" width="10.28515625" style="117" customWidth="1"/>
    <col min="9987" max="9987" width="4.140625" style="117" customWidth="1"/>
    <col min="9988" max="9988" width="5.7109375" style="117" customWidth="1"/>
    <col min="9989" max="9989" width="10.85546875" style="117" customWidth="1"/>
    <col min="9990" max="9990" width="7.28515625" style="117" customWidth="1"/>
    <col min="9991" max="9995" width="6" style="117" customWidth="1"/>
    <col min="9996" max="9996" width="7.7109375" style="117" customWidth="1"/>
    <col min="9997" max="9997" width="6.85546875" style="117" customWidth="1"/>
    <col min="9998" max="9998" width="4.5703125" style="117" customWidth="1"/>
    <col min="9999" max="9999" width="6.7109375" style="117" customWidth="1"/>
    <col min="10000" max="10000" width="6.140625" style="117" customWidth="1"/>
    <col min="10001" max="10001" width="5.5703125" style="117" customWidth="1"/>
    <col min="10002" max="10003" width="4.42578125" style="117" customWidth="1"/>
    <col min="10004" max="10004" width="5.42578125" style="117" customWidth="1"/>
    <col min="10005" max="10007" width="5.85546875" style="117" customWidth="1"/>
    <col min="10008" max="10008" width="3.42578125" style="117" customWidth="1"/>
    <col min="10009" max="10209" width="9.140625" style="117"/>
    <col min="10210" max="10210" width="2.5703125" style="117" customWidth="1"/>
    <col min="10211" max="10211" width="13.28515625" style="117" customWidth="1"/>
    <col min="10212" max="10213" width="2.42578125" style="117" customWidth="1"/>
    <col min="10214" max="10214" width="13.28515625" style="117" customWidth="1"/>
    <col min="10215" max="10215" width="2.42578125" style="117" customWidth="1"/>
    <col min="10216" max="10218" width="8.7109375" style="117" customWidth="1"/>
    <col min="10219" max="10221" width="12.140625" style="117" customWidth="1"/>
    <col min="10222" max="10240" width="9.140625" style="117"/>
    <col min="10241" max="10241" width="6.85546875" style="117" customWidth="1"/>
    <col min="10242" max="10242" width="10.28515625" style="117" customWidth="1"/>
    <col min="10243" max="10243" width="4.140625" style="117" customWidth="1"/>
    <col min="10244" max="10244" width="5.7109375" style="117" customWidth="1"/>
    <col min="10245" max="10245" width="10.85546875" style="117" customWidth="1"/>
    <col min="10246" max="10246" width="7.28515625" style="117" customWidth="1"/>
    <col min="10247" max="10251" width="6" style="117" customWidth="1"/>
    <col min="10252" max="10252" width="7.7109375" style="117" customWidth="1"/>
    <col min="10253" max="10253" width="6.85546875" style="117" customWidth="1"/>
    <col min="10254" max="10254" width="4.5703125" style="117" customWidth="1"/>
    <col min="10255" max="10255" width="6.7109375" style="117" customWidth="1"/>
    <col min="10256" max="10256" width="6.140625" style="117" customWidth="1"/>
    <col min="10257" max="10257" width="5.5703125" style="117" customWidth="1"/>
    <col min="10258" max="10259" width="4.42578125" style="117" customWidth="1"/>
    <col min="10260" max="10260" width="5.42578125" style="117" customWidth="1"/>
    <col min="10261" max="10263" width="5.85546875" style="117" customWidth="1"/>
    <col min="10264" max="10264" width="3.42578125" style="117" customWidth="1"/>
    <col min="10265" max="10465" width="9.140625" style="117"/>
    <col min="10466" max="10466" width="2.5703125" style="117" customWidth="1"/>
    <col min="10467" max="10467" width="13.28515625" style="117" customWidth="1"/>
    <col min="10468" max="10469" width="2.42578125" style="117" customWidth="1"/>
    <col min="10470" max="10470" width="13.28515625" style="117" customWidth="1"/>
    <col min="10471" max="10471" width="2.42578125" style="117" customWidth="1"/>
    <col min="10472" max="10474" width="8.7109375" style="117" customWidth="1"/>
    <col min="10475" max="10477" width="12.140625" style="117" customWidth="1"/>
    <col min="10478" max="10496" width="9.140625" style="117"/>
    <col min="10497" max="10497" width="6.85546875" style="117" customWidth="1"/>
    <col min="10498" max="10498" width="10.28515625" style="117" customWidth="1"/>
    <col min="10499" max="10499" width="4.140625" style="117" customWidth="1"/>
    <col min="10500" max="10500" width="5.7109375" style="117" customWidth="1"/>
    <col min="10501" max="10501" width="10.85546875" style="117" customWidth="1"/>
    <col min="10502" max="10502" width="7.28515625" style="117" customWidth="1"/>
    <col min="10503" max="10507" width="6" style="117" customWidth="1"/>
    <col min="10508" max="10508" width="7.7109375" style="117" customWidth="1"/>
    <col min="10509" max="10509" width="6.85546875" style="117" customWidth="1"/>
    <col min="10510" max="10510" width="4.5703125" style="117" customWidth="1"/>
    <col min="10511" max="10511" width="6.7109375" style="117" customWidth="1"/>
    <col min="10512" max="10512" width="6.140625" style="117" customWidth="1"/>
    <col min="10513" max="10513" width="5.5703125" style="117" customWidth="1"/>
    <col min="10514" max="10515" width="4.42578125" style="117" customWidth="1"/>
    <col min="10516" max="10516" width="5.42578125" style="117" customWidth="1"/>
    <col min="10517" max="10519" width="5.85546875" style="117" customWidth="1"/>
    <col min="10520" max="10520" width="3.42578125" style="117" customWidth="1"/>
    <col min="10521" max="10721" width="9.140625" style="117"/>
    <col min="10722" max="10722" width="2.5703125" style="117" customWidth="1"/>
    <col min="10723" max="10723" width="13.28515625" style="117" customWidth="1"/>
    <col min="10724" max="10725" width="2.42578125" style="117" customWidth="1"/>
    <col min="10726" max="10726" width="13.28515625" style="117" customWidth="1"/>
    <col min="10727" max="10727" width="2.42578125" style="117" customWidth="1"/>
    <col min="10728" max="10730" width="8.7109375" style="117" customWidth="1"/>
    <col min="10731" max="10733" width="12.140625" style="117" customWidth="1"/>
    <col min="10734" max="10752" width="9.140625" style="117"/>
    <col min="10753" max="10753" width="6.85546875" style="117" customWidth="1"/>
    <col min="10754" max="10754" width="10.28515625" style="117" customWidth="1"/>
    <col min="10755" max="10755" width="4.140625" style="117" customWidth="1"/>
    <col min="10756" max="10756" width="5.7109375" style="117" customWidth="1"/>
    <col min="10757" max="10757" width="10.85546875" style="117" customWidth="1"/>
    <col min="10758" max="10758" width="7.28515625" style="117" customWidth="1"/>
    <col min="10759" max="10763" width="6" style="117" customWidth="1"/>
    <col min="10764" max="10764" width="7.7109375" style="117" customWidth="1"/>
    <col min="10765" max="10765" width="6.85546875" style="117" customWidth="1"/>
    <col min="10766" max="10766" width="4.5703125" style="117" customWidth="1"/>
    <col min="10767" max="10767" width="6.7109375" style="117" customWidth="1"/>
    <col min="10768" max="10768" width="6.140625" style="117" customWidth="1"/>
    <col min="10769" max="10769" width="5.5703125" style="117" customWidth="1"/>
    <col min="10770" max="10771" width="4.42578125" style="117" customWidth="1"/>
    <col min="10772" max="10772" width="5.42578125" style="117" customWidth="1"/>
    <col min="10773" max="10775" width="5.85546875" style="117" customWidth="1"/>
    <col min="10776" max="10776" width="3.42578125" style="117" customWidth="1"/>
    <col min="10777" max="10977" width="9.140625" style="117"/>
    <col min="10978" max="10978" width="2.5703125" style="117" customWidth="1"/>
    <col min="10979" max="10979" width="13.28515625" style="117" customWidth="1"/>
    <col min="10980" max="10981" width="2.42578125" style="117" customWidth="1"/>
    <col min="10982" max="10982" width="13.28515625" style="117" customWidth="1"/>
    <col min="10983" max="10983" width="2.42578125" style="117" customWidth="1"/>
    <col min="10984" max="10986" width="8.7109375" style="117" customWidth="1"/>
    <col min="10987" max="10989" width="12.140625" style="117" customWidth="1"/>
    <col min="10990" max="11008" width="9.140625" style="117"/>
    <col min="11009" max="11009" width="6.85546875" style="117" customWidth="1"/>
    <col min="11010" max="11010" width="10.28515625" style="117" customWidth="1"/>
    <col min="11011" max="11011" width="4.140625" style="117" customWidth="1"/>
    <col min="11012" max="11012" width="5.7109375" style="117" customWidth="1"/>
    <col min="11013" max="11013" width="10.85546875" style="117" customWidth="1"/>
    <col min="11014" max="11014" width="7.28515625" style="117" customWidth="1"/>
    <col min="11015" max="11019" width="6" style="117" customWidth="1"/>
    <col min="11020" max="11020" width="7.7109375" style="117" customWidth="1"/>
    <col min="11021" max="11021" width="6.85546875" style="117" customWidth="1"/>
    <col min="11022" max="11022" width="4.5703125" style="117" customWidth="1"/>
    <col min="11023" max="11023" width="6.7109375" style="117" customWidth="1"/>
    <col min="11024" max="11024" width="6.140625" style="117" customWidth="1"/>
    <col min="11025" max="11025" width="5.5703125" style="117" customWidth="1"/>
    <col min="11026" max="11027" width="4.42578125" style="117" customWidth="1"/>
    <col min="11028" max="11028" width="5.42578125" style="117" customWidth="1"/>
    <col min="11029" max="11031" width="5.85546875" style="117" customWidth="1"/>
    <col min="11032" max="11032" width="3.42578125" style="117" customWidth="1"/>
    <col min="11033" max="11233" width="9.140625" style="117"/>
    <col min="11234" max="11234" width="2.5703125" style="117" customWidth="1"/>
    <col min="11235" max="11235" width="13.28515625" style="117" customWidth="1"/>
    <col min="11236" max="11237" width="2.42578125" style="117" customWidth="1"/>
    <col min="11238" max="11238" width="13.28515625" style="117" customWidth="1"/>
    <col min="11239" max="11239" width="2.42578125" style="117" customWidth="1"/>
    <col min="11240" max="11242" width="8.7109375" style="117" customWidth="1"/>
    <col min="11243" max="11245" width="12.140625" style="117" customWidth="1"/>
    <col min="11246" max="11264" width="9.140625" style="117"/>
    <col min="11265" max="11265" width="6.85546875" style="117" customWidth="1"/>
    <col min="11266" max="11266" width="10.28515625" style="117" customWidth="1"/>
    <col min="11267" max="11267" width="4.140625" style="117" customWidth="1"/>
    <col min="11268" max="11268" width="5.7109375" style="117" customWidth="1"/>
    <col min="11269" max="11269" width="10.85546875" style="117" customWidth="1"/>
    <col min="11270" max="11270" width="7.28515625" style="117" customWidth="1"/>
    <col min="11271" max="11275" width="6" style="117" customWidth="1"/>
    <col min="11276" max="11276" width="7.7109375" style="117" customWidth="1"/>
    <col min="11277" max="11277" width="6.85546875" style="117" customWidth="1"/>
    <col min="11278" max="11278" width="4.5703125" style="117" customWidth="1"/>
    <col min="11279" max="11279" width="6.7109375" style="117" customWidth="1"/>
    <col min="11280" max="11280" width="6.140625" style="117" customWidth="1"/>
    <col min="11281" max="11281" width="5.5703125" style="117" customWidth="1"/>
    <col min="11282" max="11283" width="4.42578125" style="117" customWidth="1"/>
    <col min="11284" max="11284" width="5.42578125" style="117" customWidth="1"/>
    <col min="11285" max="11287" width="5.85546875" style="117" customWidth="1"/>
    <col min="11288" max="11288" width="3.42578125" style="117" customWidth="1"/>
    <col min="11289" max="11489" width="9.140625" style="117"/>
    <col min="11490" max="11490" width="2.5703125" style="117" customWidth="1"/>
    <col min="11491" max="11491" width="13.28515625" style="117" customWidth="1"/>
    <col min="11492" max="11493" width="2.42578125" style="117" customWidth="1"/>
    <col min="11494" max="11494" width="13.28515625" style="117" customWidth="1"/>
    <col min="11495" max="11495" width="2.42578125" style="117" customWidth="1"/>
    <col min="11496" max="11498" width="8.7109375" style="117" customWidth="1"/>
    <col min="11499" max="11501" width="12.140625" style="117" customWidth="1"/>
    <col min="11502" max="11520" width="9.140625" style="117"/>
    <col min="11521" max="11521" width="6.85546875" style="117" customWidth="1"/>
    <col min="11522" max="11522" width="10.28515625" style="117" customWidth="1"/>
    <col min="11523" max="11523" width="4.140625" style="117" customWidth="1"/>
    <col min="11524" max="11524" width="5.7109375" style="117" customWidth="1"/>
    <col min="11525" max="11525" width="10.85546875" style="117" customWidth="1"/>
    <col min="11526" max="11526" width="7.28515625" style="117" customWidth="1"/>
    <col min="11527" max="11531" width="6" style="117" customWidth="1"/>
    <col min="11532" max="11532" width="7.7109375" style="117" customWidth="1"/>
    <col min="11533" max="11533" width="6.85546875" style="117" customWidth="1"/>
    <col min="11534" max="11534" width="4.5703125" style="117" customWidth="1"/>
    <col min="11535" max="11535" width="6.7109375" style="117" customWidth="1"/>
    <col min="11536" max="11536" width="6.140625" style="117" customWidth="1"/>
    <col min="11537" max="11537" width="5.5703125" style="117" customWidth="1"/>
    <col min="11538" max="11539" width="4.42578125" style="117" customWidth="1"/>
    <col min="11540" max="11540" width="5.42578125" style="117" customWidth="1"/>
    <col min="11541" max="11543" width="5.85546875" style="117" customWidth="1"/>
    <col min="11544" max="11544" width="3.42578125" style="117" customWidth="1"/>
    <col min="11545" max="11745" width="9.140625" style="117"/>
    <col min="11746" max="11746" width="2.5703125" style="117" customWidth="1"/>
    <col min="11747" max="11747" width="13.28515625" style="117" customWidth="1"/>
    <col min="11748" max="11749" width="2.42578125" style="117" customWidth="1"/>
    <col min="11750" max="11750" width="13.28515625" style="117" customWidth="1"/>
    <col min="11751" max="11751" width="2.42578125" style="117" customWidth="1"/>
    <col min="11752" max="11754" width="8.7109375" style="117" customWidth="1"/>
    <col min="11755" max="11757" width="12.140625" style="117" customWidth="1"/>
    <col min="11758" max="11776" width="9.140625" style="117"/>
    <col min="11777" max="11777" width="6.85546875" style="117" customWidth="1"/>
    <col min="11778" max="11778" width="10.28515625" style="117" customWidth="1"/>
    <col min="11779" max="11779" width="4.140625" style="117" customWidth="1"/>
    <col min="11780" max="11780" width="5.7109375" style="117" customWidth="1"/>
    <col min="11781" max="11781" width="10.85546875" style="117" customWidth="1"/>
    <col min="11782" max="11782" width="7.28515625" style="117" customWidth="1"/>
    <col min="11783" max="11787" width="6" style="117" customWidth="1"/>
    <col min="11788" max="11788" width="7.7109375" style="117" customWidth="1"/>
    <col min="11789" max="11789" width="6.85546875" style="117" customWidth="1"/>
    <col min="11790" max="11790" width="4.5703125" style="117" customWidth="1"/>
    <col min="11791" max="11791" width="6.7109375" style="117" customWidth="1"/>
    <col min="11792" max="11792" width="6.140625" style="117" customWidth="1"/>
    <col min="11793" max="11793" width="5.5703125" style="117" customWidth="1"/>
    <col min="11794" max="11795" width="4.42578125" style="117" customWidth="1"/>
    <col min="11796" max="11796" width="5.42578125" style="117" customWidth="1"/>
    <col min="11797" max="11799" width="5.85546875" style="117" customWidth="1"/>
    <col min="11800" max="11800" width="3.42578125" style="117" customWidth="1"/>
    <col min="11801" max="12001" width="9.140625" style="117"/>
    <col min="12002" max="12002" width="2.5703125" style="117" customWidth="1"/>
    <col min="12003" max="12003" width="13.28515625" style="117" customWidth="1"/>
    <col min="12004" max="12005" width="2.42578125" style="117" customWidth="1"/>
    <col min="12006" max="12006" width="13.28515625" style="117" customWidth="1"/>
    <col min="12007" max="12007" width="2.42578125" style="117" customWidth="1"/>
    <col min="12008" max="12010" width="8.7109375" style="117" customWidth="1"/>
    <col min="12011" max="12013" width="12.140625" style="117" customWidth="1"/>
    <col min="12014" max="12032" width="9.140625" style="117"/>
    <col min="12033" max="12033" width="6.85546875" style="117" customWidth="1"/>
    <col min="12034" max="12034" width="10.28515625" style="117" customWidth="1"/>
    <col min="12035" max="12035" width="4.140625" style="117" customWidth="1"/>
    <col min="12036" max="12036" width="5.7109375" style="117" customWidth="1"/>
    <col min="12037" max="12037" width="10.85546875" style="117" customWidth="1"/>
    <col min="12038" max="12038" width="7.28515625" style="117" customWidth="1"/>
    <col min="12039" max="12043" width="6" style="117" customWidth="1"/>
    <col min="12044" max="12044" width="7.7109375" style="117" customWidth="1"/>
    <col min="12045" max="12045" width="6.85546875" style="117" customWidth="1"/>
    <col min="12046" max="12046" width="4.5703125" style="117" customWidth="1"/>
    <col min="12047" max="12047" width="6.7109375" style="117" customWidth="1"/>
    <col min="12048" max="12048" width="6.140625" style="117" customWidth="1"/>
    <col min="12049" max="12049" width="5.5703125" style="117" customWidth="1"/>
    <col min="12050" max="12051" width="4.42578125" style="117" customWidth="1"/>
    <col min="12052" max="12052" width="5.42578125" style="117" customWidth="1"/>
    <col min="12053" max="12055" width="5.85546875" style="117" customWidth="1"/>
    <col min="12056" max="12056" width="3.42578125" style="117" customWidth="1"/>
    <col min="12057" max="12257" width="9.140625" style="117"/>
    <col min="12258" max="12258" width="2.5703125" style="117" customWidth="1"/>
    <col min="12259" max="12259" width="13.28515625" style="117" customWidth="1"/>
    <col min="12260" max="12261" width="2.42578125" style="117" customWidth="1"/>
    <col min="12262" max="12262" width="13.28515625" style="117" customWidth="1"/>
    <col min="12263" max="12263" width="2.42578125" style="117" customWidth="1"/>
    <col min="12264" max="12266" width="8.7109375" style="117" customWidth="1"/>
    <col min="12267" max="12269" width="12.140625" style="117" customWidth="1"/>
    <col min="12270" max="12288" width="9.140625" style="117"/>
    <col min="12289" max="12289" width="6.85546875" style="117" customWidth="1"/>
    <col min="12290" max="12290" width="10.28515625" style="117" customWidth="1"/>
    <col min="12291" max="12291" width="4.140625" style="117" customWidth="1"/>
    <col min="12292" max="12292" width="5.7109375" style="117" customWidth="1"/>
    <col min="12293" max="12293" width="10.85546875" style="117" customWidth="1"/>
    <col min="12294" max="12294" width="7.28515625" style="117" customWidth="1"/>
    <col min="12295" max="12299" width="6" style="117" customWidth="1"/>
    <col min="12300" max="12300" width="7.7109375" style="117" customWidth="1"/>
    <col min="12301" max="12301" width="6.85546875" style="117" customWidth="1"/>
    <col min="12302" max="12302" width="4.5703125" style="117" customWidth="1"/>
    <col min="12303" max="12303" width="6.7109375" style="117" customWidth="1"/>
    <col min="12304" max="12304" width="6.140625" style="117" customWidth="1"/>
    <col min="12305" max="12305" width="5.5703125" style="117" customWidth="1"/>
    <col min="12306" max="12307" width="4.42578125" style="117" customWidth="1"/>
    <col min="12308" max="12308" width="5.42578125" style="117" customWidth="1"/>
    <col min="12309" max="12311" width="5.85546875" style="117" customWidth="1"/>
    <col min="12312" max="12312" width="3.42578125" style="117" customWidth="1"/>
    <col min="12313" max="12513" width="9.140625" style="117"/>
    <col min="12514" max="12514" width="2.5703125" style="117" customWidth="1"/>
    <col min="12515" max="12515" width="13.28515625" style="117" customWidth="1"/>
    <col min="12516" max="12517" width="2.42578125" style="117" customWidth="1"/>
    <col min="12518" max="12518" width="13.28515625" style="117" customWidth="1"/>
    <col min="12519" max="12519" width="2.42578125" style="117" customWidth="1"/>
    <col min="12520" max="12522" width="8.7109375" style="117" customWidth="1"/>
    <col min="12523" max="12525" width="12.140625" style="117" customWidth="1"/>
    <col min="12526" max="12544" width="9.140625" style="117"/>
    <col min="12545" max="12545" width="6.85546875" style="117" customWidth="1"/>
    <col min="12546" max="12546" width="10.28515625" style="117" customWidth="1"/>
    <col min="12547" max="12547" width="4.140625" style="117" customWidth="1"/>
    <col min="12548" max="12548" width="5.7109375" style="117" customWidth="1"/>
    <col min="12549" max="12549" width="10.85546875" style="117" customWidth="1"/>
    <col min="12550" max="12550" width="7.28515625" style="117" customWidth="1"/>
    <col min="12551" max="12555" width="6" style="117" customWidth="1"/>
    <col min="12556" max="12556" width="7.7109375" style="117" customWidth="1"/>
    <col min="12557" max="12557" width="6.85546875" style="117" customWidth="1"/>
    <col min="12558" max="12558" width="4.5703125" style="117" customWidth="1"/>
    <col min="12559" max="12559" width="6.7109375" style="117" customWidth="1"/>
    <col min="12560" max="12560" width="6.140625" style="117" customWidth="1"/>
    <col min="12561" max="12561" width="5.5703125" style="117" customWidth="1"/>
    <col min="12562" max="12563" width="4.42578125" style="117" customWidth="1"/>
    <col min="12564" max="12564" width="5.42578125" style="117" customWidth="1"/>
    <col min="12565" max="12567" width="5.85546875" style="117" customWidth="1"/>
    <col min="12568" max="12568" width="3.42578125" style="117" customWidth="1"/>
    <col min="12569" max="12769" width="9.140625" style="117"/>
    <col min="12770" max="12770" width="2.5703125" style="117" customWidth="1"/>
    <col min="12771" max="12771" width="13.28515625" style="117" customWidth="1"/>
    <col min="12772" max="12773" width="2.42578125" style="117" customWidth="1"/>
    <col min="12774" max="12774" width="13.28515625" style="117" customWidth="1"/>
    <col min="12775" max="12775" width="2.42578125" style="117" customWidth="1"/>
    <col min="12776" max="12778" width="8.7109375" style="117" customWidth="1"/>
    <col min="12779" max="12781" width="12.140625" style="117" customWidth="1"/>
    <col min="12782" max="12800" width="9.140625" style="117"/>
    <col min="12801" max="12801" width="6.85546875" style="117" customWidth="1"/>
    <col min="12802" max="12802" width="10.28515625" style="117" customWidth="1"/>
    <col min="12803" max="12803" width="4.140625" style="117" customWidth="1"/>
    <col min="12804" max="12804" width="5.7109375" style="117" customWidth="1"/>
    <col min="12805" max="12805" width="10.85546875" style="117" customWidth="1"/>
    <col min="12806" max="12806" width="7.28515625" style="117" customWidth="1"/>
    <col min="12807" max="12811" width="6" style="117" customWidth="1"/>
    <col min="12812" max="12812" width="7.7109375" style="117" customWidth="1"/>
    <col min="12813" max="12813" width="6.85546875" style="117" customWidth="1"/>
    <col min="12814" max="12814" width="4.5703125" style="117" customWidth="1"/>
    <col min="12815" max="12815" width="6.7109375" style="117" customWidth="1"/>
    <col min="12816" max="12816" width="6.140625" style="117" customWidth="1"/>
    <col min="12817" max="12817" width="5.5703125" style="117" customWidth="1"/>
    <col min="12818" max="12819" width="4.42578125" style="117" customWidth="1"/>
    <col min="12820" max="12820" width="5.42578125" style="117" customWidth="1"/>
    <col min="12821" max="12823" width="5.85546875" style="117" customWidth="1"/>
    <col min="12824" max="12824" width="3.42578125" style="117" customWidth="1"/>
    <col min="12825" max="13025" width="9.140625" style="117"/>
    <col min="13026" max="13026" width="2.5703125" style="117" customWidth="1"/>
    <col min="13027" max="13027" width="13.28515625" style="117" customWidth="1"/>
    <col min="13028" max="13029" width="2.42578125" style="117" customWidth="1"/>
    <col min="13030" max="13030" width="13.28515625" style="117" customWidth="1"/>
    <col min="13031" max="13031" width="2.42578125" style="117" customWidth="1"/>
    <col min="13032" max="13034" width="8.7109375" style="117" customWidth="1"/>
    <col min="13035" max="13037" width="12.140625" style="117" customWidth="1"/>
    <col min="13038" max="13056" width="9.140625" style="117"/>
    <col min="13057" max="13057" width="6.85546875" style="117" customWidth="1"/>
    <col min="13058" max="13058" width="10.28515625" style="117" customWidth="1"/>
    <col min="13059" max="13059" width="4.140625" style="117" customWidth="1"/>
    <col min="13060" max="13060" width="5.7109375" style="117" customWidth="1"/>
    <col min="13061" max="13061" width="10.85546875" style="117" customWidth="1"/>
    <col min="13062" max="13062" width="7.28515625" style="117" customWidth="1"/>
    <col min="13063" max="13067" width="6" style="117" customWidth="1"/>
    <col min="13068" max="13068" width="7.7109375" style="117" customWidth="1"/>
    <col min="13069" max="13069" width="6.85546875" style="117" customWidth="1"/>
    <col min="13070" max="13070" width="4.5703125" style="117" customWidth="1"/>
    <col min="13071" max="13071" width="6.7109375" style="117" customWidth="1"/>
    <col min="13072" max="13072" width="6.140625" style="117" customWidth="1"/>
    <col min="13073" max="13073" width="5.5703125" style="117" customWidth="1"/>
    <col min="13074" max="13075" width="4.42578125" style="117" customWidth="1"/>
    <col min="13076" max="13076" width="5.42578125" style="117" customWidth="1"/>
    <col min="13077" max="13079" width="5.85546875" style="117" customWidth="1"/>
    <col min="13080" max="13080" width="3.42578125" style="117" customWidth="1"/>
    <col min="13081" max="13281" width="9.140625" style="117"/>
    <col min="13282" max="13282" width="2.5703125" style="117" customWidth="1"/>
    <col min="13283" max="13283" width="13.28515625" style="117" customWidth="1"/>
    <col min="13284" max="13285" width="2.42578125" style="117" customWidth="1"/>
    <col min="13286" max="13286" width="13.28515625" style="117" customWidth="1"/>
    <col min="13287" max="13287" width="2.42578125" style="117" customWidth="1"/>
    <col min="13288" max="13290" width="8.7109375" style="117" customWidth="1"/>
    <col min="13291" max="13293" width="12.140625" style="117" customWidth="1"/>
    <col min="13294" max="13312" width="9.140625" style="117"/>
    <col min="13313" max="13313" width="6.85546875" style="117" customWidth="1"/>
    <col min="13314" max="13314" width="10.28515625" style="117" customWidth="1"/>
    <col min="13315" max="13315" width="4.140625" style="117" customWidth="1"/>
    <col min="13316" max="13316" width="5.7109375" style="117" customWidth="1"/>
    <col min="13317" max="13317" width="10.85546875" style="117" customWidth="1"/>
    <col min="13318" max="13318" width="7.28515625" style="117" customWidth="1"/>
    <col min="13319" max="13323" width="6" style="117" customWidth="1"/>
    <col min="13324" max="13324" width="7.7109375" style="117" customWidth="1"/>
    <col min="13325" max="13325" width="6.85546875" style="117" customWidth="1"/>
    <col min="13326" max="13326" width="4.5703125" style="117" customWidth="1"/>
    <col min="13327" max="13327" width="6.7109375" style="117" customWidth="1"/>
    <col min="13328" max="13328" width="6.140625" style="117" customWidth="1"/>
    <col min="13329" max="13329" width="5.5703125" style="117" customWidth="1"/>
    <col min="13330" max="13331" width="4.42578125" style="117" customWidth="1"/>
    <col min="13332" max="13332" width="5.42578125" style="117" customWidth="1"/>
    <col min="13333" max="13335" width="5.85546875" style="117" customWidth="1"/>
    <col min="13336" max="13336" width="3.42578125" style="117" customWidth="1"/>
    <col min="13337" max="13537" width="9.140625" style="117"/>
    <col min="13538" max="13538" width="2.5703125" style="117" customWidth="1"/>
    <col min="13539" max="13539" width="13.28515625" style="117" customWidth="1"/>
    <col min="13540" max="13541" width="2.42578125" style="117" customWidth="1"/>
    <col min="13542" max="13542" width="13.28515625" style="117" customWidth="1"/>
    <col min="13543" max="13543" width="2.42578125" style="117" customWidth="1"/>
    <col min="13544" max="13546" width="8.7109375" style="117" customWidth="1"/>
    <col min="13547" max="13549" width="12.140625" style="117" customWidth="1"/>
    <col min="13550" max="13568" width="9.140625" style="117"/>
    <col min="13569" max="13569" width="6.85546875" style="117" customWidth="1"/>
    <col min="13570" max="13570" width="10.28515625" style="117" customWidth="1"/>
    <col min="13571" max="13571" width="4.140625" style="117" customWidth="1"/>
    <col min="13572" max="13572" width="5.7109375" style="117" customWidth="1"/>
    <col min="13573" max="13573" width="10.85546875" style="117" customWidth="1"/>
    <col min="13574" max="13574" width="7.28515625" style="117" customWidth="1"/>
    <col min="13575" max="13579" width="6" style="117" customWidth="1"/>
    <col min="13580" max="13580" width="7.7109375" style="117" customWidth="1"/>
    <col min="13581" max="13581" width="6.85546875" style="117" customWidth="1"/>
    <col min="13582" max="13582" width="4.5703125" style="117" customWidth="1"/>
    <col min="13583" max="13583" width="6.7109375" style="117" customWidth="1"/>
    <col min="13584" max="13584" width="6.140625" style="117" customWidth="1"/>
    <col min="13585" max="13585" width="5.5703125" style="117" customWidth="1"/>
    <col min="13586" max="13587" width="4.42578125" style="117" customWidth="1"/>
    <col min="13588" max="13588" width="5.42578125" style="117" customWidth="1"/>
    <col min="13589" max="13591" width="5.85546875" style="117" customWidth="1"/>
    <col min="13592" max="13592" width="3.42578125" style="117" customWidth="1"/>
    <col min="13593" max="13793" width="9.140625" style="117"/>
    <col min="13794" max="13794" width="2.5703125" style="117" customWidth="1"/>
    <col min="13795" max="13795" width="13.28515625" style="117" customWidth="1"/>
    <col min="13796" max="13797" width="2.42578125" style="117" customWidth="1"/>
    <col min="13798" max="13798" width="13.28515625" style="117" customWidth="1"/>
    <col min="13799" max="13799" width="2.42578125" style="117" customWidth="1"/>
    <col min="13800" max="13802" width="8.7109375" style="117" customWidth="1"/>
    <col min="13803" max="13805" width="12.140625" style="117" customWidth="1"/>
    <col min="13806" max="13824" width="9.140625" style="117"/>
    <col min="13825" max="13825" width="6.85546875" style="117" customWidth="1"/>
    <col min="13826" max="13826" width="10.28515625" style="117" customWidth="1"/>
    <col min="13827" max="13827" width="4.140625" style="117" customWidth="1"/>
    <col min="13828" max="13828" width="5.7109375" style="117" customWidth="1"/>
    <col min="13829" max="13829" width="10.85546875" style="117" customWidth="1"/>
    <col min="13830" max="13830" width="7.28515625" style="117" customWidth="1"/>
    <col min="13831" max="13835" width="6" style="117" customWidth="1"/>
    <col min="13836" max="13836" width="7.7109375" style="117" customWidth="1"/>
    <col min="13837" max="13837" width="6.85546875" style="117" customWidth="1"/>
    <col min="13838" max="13838" width="4.5703125" style="117" customWidth="1"/>
    <col min="13839" max="13839" width="6.7109375" style="117" customWidth="1"/>
    <col min="13840" max="13840" width="6.140625" style="117" customWidth="1"/>
    <col min="13841" max="13841" width="5.5703125" style="117" customWidth="1"/>
    <col min="13842" max="13843" width="4.42578125" style="117" customWidth="1"/>
    <col min="13844" max="13844" width="5.42578125" style="117" customWidth="1"/>
    <col min="13845" max="13847" width="5.85546875" style="117" customWidth="1"/>
    <col min="13848" max="13848" width="3.42578125" style="117" customWidth="1"/>
    <col min="13849" max="14049" width="9.140625" style="117"/>
    <col min="14050" max="14050" width="2.5703125" style="117" customWidth="1"/>
    <col min="14051" max="14051" width="13.28515625" style="117" customWidth="1"/>
    <col min="14052" max="14053" width="2.42578125" style="117" customWidth="1"/>
    <col min="14054" max="14054" width="13.28515625" style="117" customWidth="1"/>
    <col min="14055" max="14055" width="2.42578125" style="117" customWidth="1"/>
    <col min="14056" max="14058" width="8.7109375" style="117" customWidth="1"/>
    <col min="14059" max="14061" width="12.140625" style="117" customWidth="1"/>
    <col min="14062" max="14080" width="9.140625" style="117"/>
    <col min="14081" max="14081" width="6.85546875" style="117" customWidth="1"/>
    <col min="14082" max="14082" width="10.28515625" style="117" customWidth="1"/>
    <col min="14083" max="14083" width="4.140625" style="117" customWidth="1"/>
    <col min="14084" max="14084" width="5.7109375" style="117" customWidth="1"/>
    <col min="14085" max="14085" width="10.85546875" style="117" customWidth="1"/>
    <col min="14086" max="14086" width="7.28515625" style="117" customWidth="1"/>
    <col min="14087" max="14091" width="6" style="117" customWidth="1"/>
    <col min="14092" max="14092" width="7.7109375" style="117" customWidth="1"/>
    <col min="14093" max="14093" width="6.85546875" style="117" customWidth="1"/>
    <col min="14094" max="14094" width="4.5703125" style="117" customWidth="1"/>
    <col min="14095" max="14095" width="6.7109375" style="117" customWidth="1"/>
    <col min="14096" max="14096" width="6.140625" style="117" customWidth="1"/>
    <col min="14097" max="14097" width="5.5703125" style="117" customWidth="1"/>
    <col min="14098" max="14099" width="4.42578125" style="117" customWidth="1"/>
    <col min="14100" max="14100" width="5.42578125" style="117" customWidth="1"/>
    <col min="14101" max="14103" width="5.85546875" style="117" customWidth="1"/>
    <col min="14104" max="14104" width="3.42578125" style="117" customWidth="1"/>
    <col min="14105" max="14305" width="9.140625" style="117"/>
    <col min="14306" max="14306" width="2.5703125" style="117" customWidth="1"/>
    <col min="14307" max="14307" width="13.28515625" style="117" customWidth="1"/>
    <col min="14308" max="14309" width="2.42578125" style="117" customWidth="1"/>
    <col min="14310" max="14310" width="13.28515625" style="117" customWidth="1"/>
    <col min="14311" max="14311" width="2.42578125" style="117" customWidth="1"/>
    <col min="14312" max="14314" width="8.7109375" style="117" customWidth="1"/>
    <col min="14315" max="14317" width="12.140625" style="117" customWidth="1"/>
    <col min="14318" max="14336" width="9.140625" style="117"/>
    <col min="14337" max="14337" width="6.85546875" style="117" customWidth="1"/>
    <col min="14338" max="14338" width="10.28515625" style="117" customWidth="1"/>
    <col min="14339" max="14339" width="4.140625" style="117" customWidth="1"/>
    <col min="14340" max="14340" width="5.7109375" style="117" customWidth="1"/>
    <col min="14341" max="14341" width="10.85546875" style="117" customWidth="1"/>
    <col min="14342" max="14342" width="7.28515625" style="117" customWidth="1"/>
    <col min="14343" max="14347" width="6" style="117" customWidth="1"/>
    <col min="14348" max="14348" width="7.7109375" style="117" customWidth="1"/>
    <col min="14349" max="14349" width="6.85546875" style="117" customWidth="1"/>
    <col min="14350" max="14350" width="4.5703125" style="117" customWidth="1"/>
    <col min="14351" max="14351" width="6.7109375" style="117" customWidth="1"/>
    <col min="14352" max="14352" width="6.140625" style="117" customWidth="1"/>
    <col min="14353" max="14353" width="5.5703125" style="117" customWidth="1"/>
    <col min="14354" max="14355" width="4.42578125" style="117" customWidth="1"/>
    <col min="14356" max="14356" width="5.42578125" style="117" customWidth="1"/>
    <col min="14357" max="14359" width="5.85546875" style="117" customWidth="1"/>
    <col min="14360" max="14360" width="3.42578125" style="117" customWidth="1"/>
    <col min="14361" max="14561" width="9.140625" style="117"/>
    <col min="14562" max="14562" width="2.5703125" style="117" customWidth="1"/>
    <col min="14563" max="14563" width="13.28515625" style="117" customWidth="1"/>
    <col min="14564" max="14565" width="2.42578125" style="117" customWidth="1"/>
    <col min="14566" max="14566" width="13.28515625" style="117" customWidth="1"/>
    <col min="14567" max="14567" width="2.42578125" style="117" customWidth="1"/>
    <col min="14568" max="14570" width="8.7109375" style="117" customWidth="1"/>
    <col min="14571" max="14573" width="12.140625" style="117" customWidth="1"/>
    <col min="14574" max="14592" width="9.140625" style="117"/>
    <col min="14593" max="14593" width="6.85546875" style="117" customWidth="1"/>
    <col min="14594" max="14594" width="10.28515625" style="117" customWidth="1"/>
    <col min="14595" max="14595" width="4.140625" style="117" customWidth="1"/>
    <col min="14596" max="14596" width="5.7109375" style="117" customWidth="1"/>
    <col min="14597" max="14597" width="10.85546875" style="117" customWidth="1"/>
    <col min="14598" max="14598" width="7.28515625" style="117" customWidth="1"/>
    <col min="14599" max="14603" width="6" style="117" customWidth="1"/>
    <col min="14604" max="14604" width="7.7109375" style="117" customWidth="1"/>
    <col min="14605" max="14605" width="6.85546875" style="117" customWidth="1"/>
    <col min="14606" max="14606" width="4.5703125" style="117" customWidth="1"/>
    <col min="14607" max="14607" width="6.7109375" style="117" customWidth="1"/>
    <col min="14608" max="14608" width="6.140625" style="117" customWidth="1"/>
    <col min="14609" max="14609" width="5.5703125" style="117" customWidth="1"/>
    <col min="14610" max="14611" width="4.42578125" style="117" customWidth="1"/>
    <col min="14612" max="14612" width="5.42578125" style="117" customWidth="1"/>
    <col min="14613" max="14615" width="5.85546875" style="117" customWidth="1"/>
    <col min="14616" max="14616" width="3.42578125" style="117" customWidth="1"/>
    <col min="14617" max="14817" width="9.140625" style="117"/>
    <col min="14818" max="14818" width="2.5703125" style="117" customWidth="1"/>
    <col min="14819" max="14819" width="13.28515625" style="117" customWidth="1"/>
    <col min="14820" max="14821" width="2.42578125" style="117" customWidth="1"/>
    <col min="14822" max="14822" width="13.28515625" style="117" customWidth="1"/>
    <col min="14823" max="14823" width="2.42578125" style="117" customWidth="1"/>
    <col min="14824" max="14826" width="8.7109375" style="117" customWidth="1"/>
    <col min="14827" max="14829" width="12.140625" style="117" customWidth="1"/>
    <col min="14830" max="14848" width="9.140625" style="117"/>
    <col min="14849" max="14849" width="6.85546875" style="117" customWidth="1"/>
    <col min="14850" max="14850" width="10.28515625" style="117" customWidth="1"/>
    <col min="14851" max="14851" width="4.140625" style="117" customWidth="1"/>
    <col min="14852" max="14852" width="5.7109375" style="117" customWidth="1"/>
    <col min="14853" max="14853" width="10.85546875" style="117" customWidth="1"/>
    <col min="14854" max="14854" width="7.28515625" style="117" customWidth="1"/>
    <col min="14855" max="14859" width="6" style="117" customWidth="1"/>
    <col min="14860" max="14860" width="7.7109375" style="117" customWidth="1"/>
    <col min="14861" max="14861" width="6.85546875" style="117" customWidth="1"/>
    <col min="14862" max="14862" width="4.5703125" style="117" customWidth="1"/>
    <col min="14863" max="14863" width="6.7109375" style="117" customWidth="1"/>
    <col min="14864" max="14864" width="6.140625" style="117" customWidth="1"/>
    <col min="14865" max="14865" width="5.5703125" style="117" customWidth="1"/>
    <col min="14866" max="14867" width="4.42578125" style="117" customWidth="1"/>
    <col min="14868" max="14868" width="5.42578125" style="117" customWidth="1"/>
    <col min="14869" max="14871" width="5.85546875" style="117" customWidth="1"/>
    <col min="14872" max="14872" width="3.42578125" style="117" customWidth="1"/>
    <col min="14873" max="15073" width="9.140625" style="117"/>
    <col min="15074" max="15074" width="2.5703125" style="117" customWidth="1"/>
    <col min="15075" max="15075" width="13.28515625" style="117" customWidth="1"/>
    <col min="15076" max="15077" width="2.42578125" style="117" customWidth="1"/>
    <col min="15078" max="15078" width="13.28515625" style="117" customWidth="1"/>
    <col min="15079" max="15079" width="2.42578125" style="117" customWidth="1"/>
    <col min="15080" max="15082" width="8.7109375" style="117" customWidth="1"/>
    <col min="15083" max="15085" width="12.140625" style="117" customWidth="1"/>
    <col min="15086" max="15104" width="9.140625" style="117"/>
    <col min="15105" max="15105" width="6.85546875" style="117" customWidth="1"/>
    <col min="15106" max="15106" width="10.28515625" style="117" customWidth="1"/>
    <col min="15107" max="15107" width="4.140625" style="117" customWidth="1"/>
    <col min="15108" max="15108" width="5.7109375" style="117" customWidth="1"/>
    <col min="15109" max="15109" width="10.85546875" style="117" customWidth="1"/>
    <col min="15110" max="15110" width="7.28515625" style="117" customWidth="1"/>
    <col min="15111" max="15115" width="6" style="117" customWidth="1"/>
    <col min="15116" max="15116" width="7.7109375" style="117" customWidth="1"/>
    <col min="15117" max="15117" width="6.85546875" style="117" customWidth="1"/>
    <col min="15118" max="15118" width="4.5703125" style="117" customWidth="1"/>
    <col min="15119" max="15119" width="6.7109375" style="117" customWidth="1"/>
    <col min="15120" max="15120" width="6.140625" style="117" customWidth="1"/>
    <col min="15121" max="15121" width="5.5703125" style="117" customWidth="1"/>
    <col min="15122" max="15123" width="4.42578125" style="117" customWidth="1"/>
    <col min="15124" max="15124" width="5.42578125" style="117" customWidth="1"/>
    <col min="15125" max="15127" width="5.85546875" style="117" customWidth="1"/>
    <col min="15128" max="15128" width="3.42578125" style="117" customWidth="1"/>
    <col min="15129" max="15329" width="9.140625" style="117"/>
    <col min="15330" max="15330" width="2.5703125" style="117" customWidth="1"/>
    <col min="15331" max="15331" width="13.28515625" style="117" customWidth="1"/>
    <col min="15332" max="15333" width="2.42578125" style="117" customWidth="1"/>
    <col min="15334" max="15334" width="13.28515625" style="117" customWidth="1"/>
    <col min="15335" max="15335" width="2.42578125" style="117" customWidth="1"/>
    <col min="15336" max="15338" width="8.7109375" style="117" customWidth="1"/>
    <col min="15339" max="15341" width="12.140625" style="117" customWidth="1"/>
    <col min="15342" max="15360" width="9.140625" style="117"/>
    <col min="15361" max="15361" width="6.85546875" style="117" customWidth="1"/>
    <col min="15362" max="15362" width="10.28515625" style="117" customWidth="1"/>
    <col min="15363" max="15363" width="4.140625" style="117" customWidth="1"/>
    <col min="15364" max="15364" width="5.7109375" style="117" customWidth="1"/>
    <col min="15365" max="15365" width="10.85546875" style="117" customWidth="1"/>
    <col min="15366" max="15366" width="7.28515625" style="117" customWidth="1"/>
    <col min="15367" max="15371" width="6" style="117" customWidth="1"/>
    <col min="15372" max="15372" width="7.7109375" style="117" customWidth="1"/>
    <col min="15373" max="15373" width="6.85546875" style="117" customWidth="1"/>
    <col min="15374" max="15374" width="4.5703125" style="117" customWidth="1"/>
    <col min="15375" max="15375" width="6.7109375" style="117" customWidth="1"/>
    <col min="15376" max="15376" width="6.140625" style="117" customWidth="1"/>
    <col min="15377" max="15377" width="5.5703125" style="117" customWidth="1"/>
    <col min="15378" max="15379" width="4.42578125" style="117" customWidth="1"/>
    <col min="15380" max="15380" width="5.42578125" style="117" customWidth="1"/>
    <col min="15381" max="15383" width="5.85546875" style="117" customWidth="1"/>
    <col min="15384" max="15384" width="3.42578125" style="117" customWidth="1"/>
    <col min="15385" max="15585" width="9.140625" style="117"/>
    <col min="15586" max="15586" width="2.5703125" style="117" customWidth="1"/>
    <col min="15587" max="15587" width="13.28515625" style="117" customWidth="1"/>
    <col min="15588" max="15589" width="2.42578125" style="117" customWidth="1"/>
    <col min="15590" max="15590" width="13.28515625" style="117" customWidth="1"/>
    <col min="15591" max="15591" width="2.42578125" style="117" customWidth="1"/>
    <col min="15592" max="15594" width="8.7109375" style="117" customWidth="1"/>
    <col min="15595" max="15597" width="12.140625" style="117" customWidth="1"/>
    <col min="15598" max="15616" width="9.140625" style="117"/>
    <col min="15617" max="15617" width="6.85546875" style="117" customWidth="1"/>
    <col min="15618" max="15618" width="10.28515625" style="117" customWidth="1"/>
    <col min="15619" max="15619" width="4.140625" style="117" customWidth="1"/>
    <col min="15620" max="15620" width="5.7109375" style="117" customWidth="1"/>
    <col min="15621" max="15621" width="10.85546875" style="117" customWidth="1"/>
    <col min="15622" max="15622" width="7.28515625" style="117" customWidth="1"/>
    <col min="15623" max="15627" width="6" style="117" customWidth="1"/>
    <col min="15628" max="15628" width="7.7109375" style="117" customWidth="1"/>
    <col min="15629" max="15629" width="6.85546875" style="117" customWidth="1"/>
    <col min="15630" max="15630" width="4.5703125" style="117" customWidth="1"/>
    <col min="15631" max="15631" width="6.7109375" style="117" customWidth="1"/>
    <col min="15632" max="15632" width="6.140625" style="117" customWidth="1"/>
    <col min="15633" max="15633" width="5.5703125" style="117" customWidth="1"/>
    <col min="15634" max="15635" width="4.42578125" style="117" customWidth="1"/>
    <col min="15636" max="15636" width="5.42578125" style="117" customWidth="1"/>
    <col min="15637" max="15639" width="5.85546875" style="117" customWidth="1"/>
    <col min="15640" max="15640" width="3.42578125" style="117" customWidth="1"/>
    <col min="15641" max="15841" width="9.140625" style="117"/>
    <col min="15842" max="15842" width="2.5703125" style="117" customWidth="1"/>
    <col min="15843" max="15843" width="13.28515625" style="117" customWidth="1"/>
    <col min="15844" max="15845" width="2.42578125" style="117" customWidth="1"/>
    <col min="15846" max="15846" width="13.28515625" style="117" customWidth="1"/>
    <col min="15847" max="15847" width="2.42578125" style="117" customWidth="1"/>
    <col min="15848" max="15850" width="8.7109375" style="117" customWidth="1"/>
    <col min="15851" max="15853" width="12.140625" style="117" customWidth="1"/>
    <col min="15854" max="15872" width="9.140625" style="117"/>
    <col min="15873" max="15873" width="6.85546875" style="117" customWidth="1"/>
    <col min="15874" max="15874" width="10.28515625" style="117" customWidth="1"/>
    <col min="15875" max="15875" width="4.140625" style="117" customWidth="1"/>
    <col min="15876" max="15876" width="5.7109375" style="117" customWidth="1"/>
    <col min="15877" max="15877" width="10.85546875" style="117" customWidth="1"/>
    <col min="15878" max="15878" width="7.28515625" style="117" customWidth="1"/>
    <col min="15879" max="15883" width="6" style="117" customWidth="1"/>
    <col min="15884" max="15884" width="7.7109375" style="117" customWidth="1"/>
    <col min="15885" max="15885" width="6.85546875" style="117" customWidth="1"/>
    <col min="15886" max="15886" width="4.5703125" style="117" customWidth="1"/>
    <col min="15887" max="15887" width="6.7109375" style="117" customWidth="1"/>
    <col min="15888" max="15888" width="6.140625" style="117" customWidth="1"/>
    <col min="15889" max="15889" width="5.5703125" style="117" customWidth="1"/>
    <col min="15890" max="15891" width="4.42578125" style="117" customWidth="1"/>
    <col min="15892" max="15892" width="5.42578125" style="117" customWidth="1"/>
    <col min="15893" max="15895" width="5.85546875" style="117" customWidth="1"/>
    <col min="15896" max="15896" width="3.42578125" style="117" customWidth="1"/>
    <col min="15897" max="16097" width="9.140625" style="117"/>
    <col min="16098" max="16098" width="2.5703125" style="117" customWidth="1"/>
    <col min="16099" max="16099" width="13.28515625" style="117" customWidth="1"/>
    <col min="16100" max="16101" width="2.42578125" style="117" customWidth="1"/>
    <col min="16102" max="16102" width="13.28515625" style="117" customWidth="1"/>
    <col min="16103" max="16103" width="2.42578125" style="117" customWidth="1"/>
    <col min="16104" max="16106" width="8.7109375" style="117" customWidth="1"/>
    <col min="16107" max="16109" width="12.140625" style="117" customWidth="1"/>
    <col min="16110" max="16128" width="9.140625" style="117"/>
    <col min="16129" max="16129" width="6.85546875" style="117" customWidth="1"/>
    <col min="16130" max="16130" width="10.28515625" style="117" customWidth="1"/>
    <col min="16131" max="16131" width="4.140625" style="117" customWidth="1"/>
    <col min="16132" max="16132" width="5.7109375" style="117" customWidth="1"/>
    <col min="16133" max="16133" width="10.85546875" style="117" customWidth="1"/>
    <col min="16134" max="16134" width="7.28515625" style="117" customWidth="1"/>
    <col min="16135" max="16139" width="6" style="117" customWidth="1"/>
    <col min="16140" max="16140" width="7.7109375" style="117" customWidth="1"/>
    <col min="16141" max="16141" width="6.85546875" style="117" customWidth="1"/>
    <col min="16142" max="16142" width="4.5703125" style="117" customWidth="1"/>
    <col min="16143" max="16143" width="6.7109375" style="117" customWidth="1"/>
    <col min="16144" max="16144" width="6.140625" style="117" customWidth="1"/>
    <col min="16145" max="16145" width="5.5703125" style="117" customWidth="1"/>
    <col min="16146" max="16147" width="4.42578125" style="117" customWidth="1"/>
    <col min="16148" max="16148" width="5.42578125" style="117" customWidth="1"/>
    <col min="16149" max="16151" width="5.85546875" style="117" customWidth="1"/>
    <col min="16152" max="16152" width="3.42578125" style="117" customWidth="1"/>
    <col min="16153" max="16353" width="9.140625" style="117"/>
    <col min="16354" max="16354" width="2.5703125" style="117" customWidth="1"/>
    <col min="16355" max="16355" width="13.28515625" style="117" customWidth="1"/>
    <col min="16356" max="16357" width="2.42578125" style="117" customWidth="1"/>
    <col min="16358" max="16358" width="13.28515625" style="117" customWidth="1"/>
    <col min="16359" max="16359" width="2.42578125" style="117" customWidth="1"/>
    <col min="16360" max="16362" width="8.7109375" style="117" customWidth="1"/>
    <col min="16363" max="16365" width="12.140625" style="117" customWidth="1"/>
    <col min="16366" max="16384" width="9.140625" style="117"/>
  </cols>
  <sheetData>
    <row r="1" spans="1:28" ht="25.9" customHeight="1" x14ac:dyDescent="0.15">
      <c r="R1" s="1103" t="s">
        <v>235</v>
      </c>
      <c r="S1" s="1103"/>
      <c r="T1" s="122" t="s">
        <v>132</v>
      </c>
      <c r="U1" s="310"/>
      <c r="V1" s="733"/>
      <c r="W1" s="733"/>
    </row>
    <row r="2" spans="1:28" ht="28.9" customHeight="1" thickBot="1" x14ac:dyDescent="0.2">
      <c r="A2" s="1113" t="s">
        <v>506</v>
      </c>
      <c r="B2" s="1113"/>
      <c r="C2" s="1113"/>
      <c r="D2" s="1113"/>
      <c r="E2" s="1113"/>
      <c r="F2" s="1113"/>
      <c r="G2" s="1113"/>
      <c r="H2" s="1113"/>
      <c r="I2" s="1113"/>
      <c r="J2" s="1113"/>
      <c r="K2" s="1113"/>
      <c r="L2" s="1113"/>
      <c r="M2" s="1114">
        <f>'[1]表（はじめに入力）'!D4</f>
        <v>0</v>
      </c>
      <c r="N2" s="1114"/>
      <c r="O2" s="1114"/>
      <c r="P2" s="1114"/>
      <c r="Q2" s="1114"/>
      <c r="R2" s="1114"/>
      <c r="S2" s="1114"/>
      <c r="T2" s="1114"/>
      <c r="U2" s="1114"/>
      <c r="V2" s="734"/>
      <c r="W2" s="734"/>
    </row>
    <row r="3" spans="1:28" ht="28.9" customHeight="1" thickBot="1" x14ac:dyDescent="0.2">
      <c r="A3" s="1106" t="s">
        <v>498</v>
      </c>
      <c r="B3" s="1106"/>
      <c r="C3" s="1106"/>
      <c r="D3" s="1106"/>
      <c r="E3" s="1106"/>
      <c r="F3" s="1106"/>
      <c r="G3" s="1106"/>
      <c r="H3" s="1106"/>
      <c r="I3" s="1106"/>
      <c r="J3" s="1106"/>
      <c r="K3" s="1106"/>
      <c r="L3" s="1106"/>
      <c r="M3" s="735" t="s">
        <v>53</v>
      </c>
      <c r="N3" s="1115"/>
      <c r="O3" s="1115"/>
      <c r="P3" s="1115"/>
      <c r="Q3" s="736" t="s">
        <v>90</v>
      </c>
      <c r="R3" s="1116"/>
      <c r="S3" s="1116"/>
      <c r="T3" s="1116"/>
      <c r="U3" s="1117"/>
      <c r="V3" s="737"/>
      <c r="W3" s="737"/>
      <c r="Y3" s="117" t="s">
        <v>507</v>
      </c>
    </row>
    <row r="4" spans="1:28" ht="28.9" customHeight="1" thickBot="1" x14ac:dyDescent="0.2">
      <c r="A4" s="1100" t="s">
        <v>508</v>
      </c>
      <c r="B4" s="1101"/>
      <c r="C4" s="1101"/>
      <c r="D4" s="1101"/>
      <c r="E4" s="1102">
        <f>L48</f>
        <v>0</v>
      </c>
      <c r="F4" s="1102"/>
      <c r="G4" s="1102"/>
      <c r="H4" s="1102"/>
      <c r="I4" s="1102"/>
      <c r="J4" s="1102"/>
      <c r="K4" s="1102"/>
      <c r="L4" s="1102"/>
      <c r="M4" s="738" t="s">
        <v>25</v>
      </c>
      <c r="N4" s="146"/>
      <c r="O4" s="146"/>
      <c r="P4" s="122" t="s">
        <v>20</v>
      </c>
      <c r="Q4" s="310"/>
      <c r="R4" s="146" t="s">
        <v>500</v>
      </c>
      <c r="S4" s="146"/>
      <c r="T4" s="310"/>
      <c r="U4" s="146" t="s">
        <v>501</v>
      </c>
    </row>
    <row r="6" spans="1:28" ht="24" customHeight="1" x14ac:dyDescent="0.15">
      <c r="A6" s="725" t="s">
        <v>509</v>
      </c>
      <c r="B6" s="1121" t="s">
        <v>510</v>
      </c>
      <c r="C6" s="1121"/>
      <c r="D6" s="1121"/>
      <c r="E6" s="1121" t="s">
        <v>511</v>
      </c>
      <c r="F6" s="1121"/>
      <c r="G6" s="1121"/>
      <c r="H6" s="1118" t="s">
        <v>512</v>
      </c>
      <c r="I6" s="1119"/>
      <c r="J6" s="1119"/>
      <c r="K6" s="1120"/>
      <c r="L6" s="1121" t="s">
        <v>513</v>
      </c>
      <c r="M6" s="1121"/>
      <c r="N6" s="1121"/>
      <c r="O6" s="1118" t="s">
        <v>514</v>
      </c>
      <c r="P6" s="1119"/>
      <c r="Q6" s="1119"/>
      <c r="R6" s="1119"/>
      <c r="S6" s="1119"/>
      <c r="T6" s="1119"/>
      <c r="U6" s="1120"/>
      <c r="V6" s="724"/>
      <c r="W6" s="724"/>
    </row>
    <row r="7" spans="1:28" ht="20.45" customHeight="1" x14ac:dyDescent="0.15">
      <c r="A7" s="739">
        <v>1</v>
      </c>
      <c r="B7" s="1121"/>
      <c r="C7" s="1121"/>
      <c r="D7" s="1121"/>
      <c r="E7" s="1121" t="s">
        <v>515</v>
      </c>
      <c r="F7" s="1121"/>
      <c r="G7" s="1121"/>
      <c r="H7" s="1118"/>
      <c r="I7" s="1119"/>
      <c r="J7" s="1119"/>
      <c r="K7" s="1120"/>
      <c r="L7" s="1122"/>
      <c r="M7" s="1122"/>
      <c r="N7" s="1122"/>
      <c r="O7" s="726"/>
      <c r="P7" s="1123"/>
      <c r="Q7" s="1123"/>
      <c r="R7" s="740" t="s">
        <v>21</v>
      </c>
      <c r="S7" s="1119"/>
      <c r="T7" s="1119"/>
      <c r="U7" s="144"/>
      <c r="Y7" s="117" t="s">
        <v>516</v>
      </c>
      <c r="AB7" s="117" t="s">
        <v>517</v>
      </c>
    </row>
    <row r="8" spans="1:28" ht="20.45" customHeight="1" x14ac:dyDescent="0.15">
      <c r="A8" s="739">
        <v>2</v>
      </c>
      <c r="B8" s="1121"/>
      <c r="C8" s="1121"/>
      <c r="D8" s="1121"/>
      <c r="E8" s="1121" t="s">
        <v>515</v>
      </c>
      <c r="F8" s="1121"/>
      <c r="G8" s="1121"/>
      <c r="H8" s="1118"/>
      <c r="I8" s="1119"/>
      <c r="J8" s="1119"/>
      <c r="K8" s="1120"/>
      <c r="L8" s="1122"/>
      <c r="M8" s="1122"/>
      <c r="N8" s="1122"/>
      <c r="O8" s="726"/>
      <c r="P8" s="1123"/>
      <c r="Q8" s="1123"/>
      <c r="R8" s="740" t="s">
        <v>21</v>
      </c>
      <c r="S8" s="1119"/>
      <c r="T8" s="1119"/>
      <c r="U8" s="144"/>
      <c r="AB8" s="117" t="s">
        <v>518</v>
      </c>
    </row>
    <row r="9" spans="1:28" ht="20.45" customHeight="1" x14ac:dyDescent="0.15">
      <c r="A9" s="739">
        <v>3</v>
      </c>
      <c r="B9" s="1121"/>
      <c r="C9" s="1121"/>
      <c r="D9" s="1121"/>
      <c r="E9" s="1121" t="s">
        <v>515</v>
      </c>
      <c r="F9" s="1121"/>
      <c r="G9" s="1121"/>
      <c r="H9" s="1118"/>
      <c r="I9" s="1119"/>
      <c r="J9" s="1119"/>
      <c r="K9" s="1120"/>
      <c r="L9" s="1122"/>
      <c r="M9" s="1122"/>
      <c r="N9" s="1122"/>
      <c r="O9" s="726"/>
      <c r="P9" s="1123"/>
      <c r="Q9" s="1123"/>
      <c r="R9" s="740" t="s">
        <v>21</v>
      </c>
      <c r="S9" s="1119"/>
      <c r="T9" s="1119"/>
      <c r="U9" s="144"/>
      <c r="AB9" s="117" t="s">
        <v>519</v>
      </c>
    </row>
    <row r="10" spans="1:28" ht="20.45" customHeight="1" x14ac:dyDescent="0.15">
      <c r="A10" s="739">
        <v>4</v>
      </c>
      <c r="B10" s="1121"/>
      <c r="C10" s="1121"/>
      <c r="D10" s="1121"/>
      <c r="E10" s="1121" t="s">
        <v>515</v>
      </c>
      <c r="F10" s="1121"/>
      <c r="G10" s="1121"/>
      <c r="H10" s="1118"/>
      <c r="I10" s="1119"/>
      <c r="J10" s="1119"/>
      <c r="K10" s="1120"/>
      <c r="L10" s="1122"/>
      <c r="M10" s="1122"/>
      <c r="N10" s="1122"/>
      <c r="O10" s="726"/>
      <c r="P10" s="1123"/>
      <c r="Q10" s="1123"/>
      <c r="R10" s="740" t="s">
        <v>21</v>
      </c>
      <c r="S10" s="1119"/>
      <c r="T10" s="1119"/>
      <c r="U10" s="144"/>
    </row>
    <row r="11" spans="1:28" ht="20.45" customHeight="1" x14ac:dyDescent="0.15">
      <c r="A11" s="739">
        <v>5</v>
      </c>
      <c r="B11" s="1121"/>
      <c r="C11" s="1121"/>
      <c r="D11" s="1121"/>
      <c r="E11" s="1121" t="s">
        <v>515</v>
      </c>
      <c r="F11" s="1121"/>
      <c r="G11" s="1121"/>
      <c r="H11" s="1118"/>
      <c r="I11" s="1119"/>
      <c r="J11" s="1119"/>
      <c r="K11" s="1120"/>
      <c r="L11" s="1122"/>
      <c r="M11" s="1122"/>
      <c r="N11" s="1122"/>
      <c r="O11" s="726"/>
      <c r="P11" s="1123"/>
      <c r="Q11" s="1123"/>
      <c r="R11" s="740" t="s">
        <v>21</v>
      </c>
      <c r="S11" s="1119"/>
      <c r="T11" s="1119"/>
      <c r="U11" s="144"/>
    </row>
    <row r="12" spans="1:28" ht="20.45" customHeight="1" x14ac:dyDescent="0.15">
      <c r="A12" s="739">
        <v>6</v>
      </c>
      <c r="B12" s="1121"/>
      <c r="C12" s="1121"/>
      <c r="D12" s="1121"/>
      <c r="E12" s="1121" t="s">
        <v>515</v>
      </c>
      <c r="F12" s="1121"/>
      <c r="G12" s="1121"/>
      <c r="H12" s="1118"/>
      <c r="I12" s="1119"/>
      <c r="J12" s="1119"/>
      <c r="K12" s="1120"/>
      <c r="L12" s="1122"/>
      <c r="M12" s="1122"/>
      <c r="N12" s="1122"/>
      <c r="O12" s="726"/>
      <c r="P12" s="1123"/>
      <c r="Q12" s="1123"/>
      <c r="R12" s="740" t="s">
        <v>21</v>
      </c>
      <c r="S12" s="1119"/>
      <c r="T12" s="1119"/>
      <c r="U12" s="144"/>
    </row>
    <row r="13" spans="1:28" ht="20.45" customHeight="1" x14ac:dyDescent="0.15">
      <c r="A13" s="739">
        <v>7</v>
      </c>
      <c r="B13" s="1121"/>
      <c r="C13" s="1121"/>
      <c r="D13" s="1121"/>
      <c r="E13" s="1121" t="s">
        <v>515</v>
      </c>
      <c r="F13" s="1121"/>
      <c r="G13" s="1121"/>
      <c r="H13" s="1118"/>
      <c r="I13" s="1119"/>
      <c r="J13" s="1119"/>
      <c r="K13" s="1120"/>
      <c r="L13" s="1122"/>
      <c r="M13" s="1122"/>
      <c r="N13" s="1122"/>
      <c r="O13" s="726"/>
      <c r="P13" s="1123"/>
      <c r="Q13" s="1123"/>
      <c r="R13" s="740" t="s">
        <v>21</v>
      </c>
      <c r="S13" s="1119"/>
      <c r="T13" s="1119"/>
      <c r="U13" s="144"/>
    </row>
    <row r="14" spans="1:28" ht="20.45" customHeight="1" x14ac:dyDescent="0.15">
      <c r="A14" s="739">
        <v>8</v>
      </c>
      <c r="B14" s="1121"/>
      <c r="C14" s="1121"/>
      <c r="D14" s="1121"/>
      <c r="E14" s="1121" t="s">
        <v>515</v>
      </c>
      <c r="F14" s="1121"/>
      <c r="G14" s="1121"/>
      <c r="H14" s="1118"/>
      <c r="I14" s="1119"/>
      <c r="J14" s="1119"/>
      <c r="K14" s="1120"/>
      <c r="L14" s="1122"/>
      <c r="M14" s="1122"/>
      <c r="N14" s="1122"/>
      <c r="O14" s="726"/>
      <c r="P14" s="1123"/>
      <c r="Q14" s="1123"/>
      <c r="R14" s="740" t="s">
        <v>21</v>
      </c>
      <c r="S14" s="1119"/>
      <c r="T14" s="1119"/>
      <c r="U14" s="144"/>
    </row>
    <row r="15" spans="1:28" ht="20.45" customHeight="1" x14ac:dyDescent="0.15">
      <c r="A15" s="739">
        <v>9</v>
      </c>
      <c r="B15" s="1121"/>
      <c r="C15" s="1121"/>
      <c r="D15" s="1121"/>
      <c r="E15" s="1121" t="s">
        <v>515</v>
      </c>
      <c r="F15" s="1121"/>
      <c r="G15" s="1121"/>
      <c r="H15" s="1118"/>
      <c r="I15" s="1119"/>
      <c r="J15" s="1119"/>
      <c r="K15" s="1120"/>
      <c r="L15" s="1122"/>
      <c r="M15" s="1122"/>
      <c r="N15" s="1122"/>
      <c r="O15" s="726"/>
      <c r="P15" s="1123"/>
      <c r="Q15" s="1123"/>
      <c r="R15" s="740" t="s">
        <v>21</v>
      </c>
      <c r="S15" s="1119"/>
      <c r="T15" s="1119"/>
      <c r="U15" s="144"/>
    </row>
    <row r="16" spans="1:28" ht="20.45" customHeight="1" x14ac:dyDescent="0.15">
      <c r="A16" s="739">
        <v>10</v>
      </c>
      <c r="B16" s="1121"/>
      <c r="C16" s="1121"/>
      <c r="D16" s="1121"/>
      <c r="E16" s="1121" t="s">
        <v>515</v>
      </c>
      <c r="F16" s="1121"/>
      <c r="G16" s="1121"/>
      <c r="H16" s="1118"/>
      <c r="I16" s="1119"/>
      <c r="J16" s="1119"/>
      <c r="K16" s="1120"/>
      <c r="L16" s="1122"/>
      <c r="M16" s="1122"/>
      <c r="N16" s="1122"/>
      <c r="O16" s="726"/>
      <c r="P16" s="1123"/>
      <c r="Q16" s="1123"/>
      <c r="R16" s="740" t="s">
        <v>21</v>
      </c>
      <c r="S16" s="1119"/>
      <c r="T16" s="1119"/>
      <c r="U16" s="144"/>
    </row>
    <row r="17" spans="1:21" ht="20.45" customHeight="1" x14ac:dyDescent="0.15">
      <c r="A17" s="739">
        <v>11</v>
      </c>
      <c r="B17" s="1121"/>
      <c r="C17" s="1121"/>
      <c r="D17" s="1121"/>
      <c r="E17" s="1121" t="s">
        <v>515</v>
      </c>
      <c r="F17" s="1121"/>
      <c r="G17" s="1121"/>
      <c r="H17" s="1118"/>
      <c r="I17" s="1119"/>
      <c r="J17" s="1119"/>
      <c r="K17" s="1120"/>
      <c r="L17" s="1122"/>
      <c r="M17" s="1122"/>
      <c r="N17" s="1122"/>
      <c r="O17" s="726"/>
      <c r="P17" s="1123"/>
      <c r="Q17" s="1123"/>
      <c r="R17" s="740" t="s">
        <v>21</v>
      </c>
      <c r="S17" s="1119"/>
      <c r="T17" s="1119"/>
      <c r="U17" s="144"/>
    </row>
    <row r="18" spans="1:21" ht="20.45" customHeight="1" x14ac:dyDescent="0.15">
      <c r="A18" s="739">
        <v>12</v>
      </c>
      <c r="B18" s="1121"/>
      <c r="C18" s="1121"/>
      <c r="D18" s="1121"/>
      <c r="E18" s="1121" t="s">
        <v>515</v>
      </c>
      <c r="F18" s="1121"/>
      <c r="G18" s="1121"/>
      <c r="H18" s="1118"/>
      <c r="I18" s="1119"/>
      <c r="J18" s="1119"/>
      <c r="K18" s="1120"/>
      <c r="L18" s="1122"/>
      <c r="M18" s="1122"/>
      <c r="N18" s="1122"/>
      <c r="O18" s="726"/>
      <c r="P18" s="1123"/>
      <c r="Q18" s="1123"/>
      <c r="R18" s="740" t="s">
        <v>21</v>
      </c>
      <c r="S18" s="1119"/>
      <c r="T18" s="1119"/>
      <c r="U18" s="144"/>
    </row>
    <row r="19" spans="1:21" ht="20.45" customHeight="1" x14ac:dyDescent="0.15">
      <c r="A19" s="739">
        <v>13</v>
      </c>
      <c r="B19" s="1121"/>
      <c r="C19" s="1121"/>
      <c r="D19" s="1121"/>
      <c r="E19" s="1121" t="s">
        <v>515</v>
      </c>
      <c r="F19" s="1121"/>
      <c r="G19" s="1121"/>
      <c r="H19" s="1118"/>
      <c r="I19" s="1119"/>
      <c r="J19" s="1119"/>
      <c r="K19" s="1120"/>
      <c r="L19" s="1122"/>
      <c r="M19" s="1122"/>
      <c r="N19" s="1122"/>
      <c r="O19" s="726"/>
      <c r="P19" s="1123"/>
      <c r="Q19" s="1123"/>
      <c r="R19" s="740" t="s">
        <v>21</v>
      </c>
      <c r="S19" s="1119"/>
      <c r="T19" s="1119"/>
      <c r="U19" s="144"/>
    </row>
    <row r="20" spans="1:21" ht="20.45" customHeight="1" x14ac:dyDescent="0.15">
      <c r="A20" s="739">
        <v>14</v>
      </c>
      <c r="B20" s="1121"/>
      <c r="C20" s="1121"/>
      <c r="D20" s="1121"/>
      <c r="E20" s="1121" t="s">
        <v>515</v>
      </c>
      <c r="F20" s="1121"/>
      <c r="G20" s="1121"/>
      <c r="H20" s="1118"/>
      <c r="I20" s="1119"/>
      <c r="J20" s="1119"/>
      <c r="K20" s="1120"/>
      <c r="L20" s="1122"/>
      <c r="M20" s="1122"/>
      <c r="N20" s="1122"/>
      <c r="O20" s="726"/>
      <c r="P20" s="1123"/>
      <c r="Q20" s="1123"/>
      <c r="R20" s="740" t="s">
        <v>21</v>
      </c>
      <c r="S20" s="1119"/>
      <c r="T20" s="1119"/>
      <c r="U20" s="144"/>
    </row>
    <row r="21" spans="1:21" ht="20.45" customHeight="1" x14ac:dyDescent="0.15">
      <c r="A21" s="739">
        <v>15</v>
      </c>
      <c r="B21" s="1121"/>
      <c r="C21" s="1121"/>
      <c r="D21" s="1121"/>
      <c r="E21" s="1121" t="s">
        <v>515</v>
      </c>
      <c r="F21" s="1121"/>
      <c r="G21" s="1121"/>
      <c r="H21" s="1118"/>
      <c r="I21" s="1119"/>
      <c r="J21" s="1119"/>
      <c r="K21" s="1120"/>
      <c r="L21" s="1122"/>
      <c r="M21" s="1122"/>
      <c r="N21" s="1122"/>
      <c r="O21" s="726"/>
      <c r="P21" s="1123"/>
      <c r="Q21" s="1123"/>
      <c r="R21" s="740" t="s">
        <v>21</v>
      </c>
      <c r="S21" s="1119"/>
      <c r="T21" s="1119"/>
      <c r="U21" s="144"/>
    </row>
    <row r="22" spans="1:21" ht="20.45" customHeight="1" x14ac:dyDescent="0.15">
      <c r="A22" s="739">
        <v>16</v>
      </c>
      <c r="B22" s="1121"/>
      <c r="C22" s="1121"/>
      <c r="D22" s="1121"/>
      <c r="E22" s="1121" t="s">
        <v>515</v>
      </c>
      <c r="F22" s="1121"/>
      <c r="G22" s="1121"/>
      <c r="H22" s="1118"/>
      <c r="I22" s="1119"/>
      <c r="J22" s="1119"/>
      <c r="K22" s="1120"/>
      <c r="L22" s="1122"/>
      <c r="M22" s="1122"/>
      <c r="N22" s="1122"/>
      <c r="O22" s="726"/>
      <c r="P22" s="1123"/>
      <c r="Q22" s="1123"/>
      <c r="R22" s="740" t="s">
        <v>21</v>
      </c>
      <c r="S22" s="1119"/>
      <c r="T22" s="1119"/>
      <c r="U22" s="144"/>
    </row>
    <row r="23" spans="1:21" ht="20.45" customHeight="1" x14ac:dyDescent="0.15">
      <c r="A23" s="739">
        <v>17</v>
      </c>
      <c r="B23" s="1121"/>
      <c r="C23" s="1121"/>
      <c r="D23" s="1121"/>
      <c r="E23" s="1121" t="s">
        <v>515</v>
      </c>
      <c r="F23" s="1121"/>
      <c r="G23" s="1121"/>
      <c r="H23" s="1118"/>
      <c r="I23" s="1119"/>
      <c r="J23" s="1119"/>
      <c r="K23" s="1120"/>
      <c r="L23" s="1122"/>
      <c r="M23" s="1122"/>
      <c r="N23" s="1122"/>
      <c r="O23" s="726"/>
      <c r="P23" s="1123"/>
      <c r="Q23" s="1123"/>
      <c r="R23" s="740" t="s">
        <v>21</v>
      </c>
      <c r="S23" s="1119"/>
      <c r="T23" s="1119"/>
      <c r="U23" s="144"/>
    </row>
    <row r="24" spans="1:21" ht="20.45" customHeight="1" x14ac:dyDescent="0.15">
      <c r="A24" s="739">
        <v>18</v>
      </c>
      <c r="B24" s="1121"/>
      <c r="C24" s="1121"/>
      <c r="D24" s="1121"/>
      <c r="E24" s="1121" t="s">
        <v>515</v>
      </c>
      <c r="F24" s="1121"/>
      <c r="G24" s="1121"/>
      <c r="H24" s="1118"/>
      <c r="I24" s="1119"/>
      <c r="J24" s="1119"/>
      <c r="K24" s="1120"/>
      <c r="L24" s="1122"/>
      <c r="M24" s="1122"/>
      <c r="N24" s="1122"/>
      <c r="O24" s="726"/>
      <c r="P24" s="1123"/>
      <c r="Q24" s="1123"/>
      <c r="R24" s="740" t="s">
        <v>21</v>
      </c>
      <c r="S24" s="1119"/>
      <c r="T24" s="1119"/>
      <c r="U24" s="144"/>
    </row>
    <row r="25" spans="1:21" ht="20.45" customHeight="1" x14ac:dyDescent="0.15">
      <c r="A25" s="739">
        <v>19</v>
      </c>
      <c r="B25" s="1121"/>
      <c r="C25" s="1121"/>
      <c r="D25" s="1121"/>
      <c r="E25" s="1121" t="s">
        <v>515</v>
      </c>
      <c r="F25" s="1121"/>
      <c r="G25" s="1121"/>
      <c r="H25" s="1118"/>
      <c r="I25" s="1119"/>
      <c r="J25" s="1119"/>
      <c r="K25" s="1120"/>
      <c r="L25" s="1122"/>
      <c r="M25" s="1122"/>
      <c r="N25" s="1122"/>
      <c r="O25" s="726"/>
      <c r="P25" s="1123"/>
      <c r="Q25" s="1123"/>
      <c r="R25" s="740" t="s">
        <v>21</v>
      </c>
      <c r="S25" s="1119"/>
      <c r="T25" s="1119"/>
      <c r="U25" s="144"/>
    </row>
    <row r="26" spans="1:21" ht="20.45" customHeight="1" x14ac:dyDescent="0.15">
      <c r="A26" s="739">
        <v>20</v>
      </c>
      <c r="B26" s="1121"/>
      <c r="C26" s="1121"/>
      <c r="D26" s="1121"/>
      <c r="E26" s="1121" t="s">
        <v>515</v>
      </c>
      <c r="F26" s="1121"/>
      <c r="G26" s="1121"/>
      <c r="H26" s="1118"/>
      <c r="I26" s="1119"/>
      <c r="J26" s="1119"/>
      <c r="K26" s="1120"/>
      <c r="L26" s="1122"/>
      <c r="M26" s="1122"/>
      <c r="N26" s="1122"/>
      <c r="O26" s="726"/>
      <c r="P26" s="1123"/>
      <c r="Q26" s="1123"/>
      <c r="R26" s="740" t="s">
        <v>21</v>
      </c>
      <c r="S26" s="1119"/>
      <c r="T26" s="1119"/>
      <c r="U26" s="144"/>
    </row>
    <row r="27" spans="1:21" ht="20.45" customHeight="1" x14ac:dyDescent="0.15">
      <c r="A27" s="739">
        <v>21</v>
      </c>
      <c r="B27" s="1121"/>
      <c r="C27" s="1121"/>
      <c r="D27" s="1121"/>
      <c r="E27" s="1121" t="s">
        <v>515</v>
      </c>
      <c r="F27" s="1121"/>
      <c r="G27" s="1121"/>
      <c r="H27" s="1118"/>
      <c r="I27" s="1119"/>
      <c r="J27" s="1119"/>
      <c r="K27" s="1120"/>
      <c r="L27" s="1122"/>
      <c r="M27" s="1122"/>
      <c r="N27" s="1122"/>
      <c r="O27" s="726"/>
      <c r="P27" s="1123"/>
      <c r="Q27" s="1123"/>
      <c r="R27" s="740" t="s">
        <v>21</v>
      </c>
      <c r="S27" s="1119"/>
      <c r="T27" s="1119"/>
      <c r="U27" s="144"/>
    </row>
    <row r="28" spans="1:21" ht="20.45" customHeight="1" x14ac:dyDescent="0.15">
      <c r="A28" s="739">
        <v>22</v>
      </c>
      <c r="B28" s="1121"/>
      <c r="C28" s="1121"/>
      <c r="D28" s="1121"/>
      <c r="E28" s="1121" t="s">
        <v>515</v>
      </c>
      <c r="F28" s="1121"/>
      <c r="G28" s="1121"/>
      <c r="H28" s="1118"/>
      <c r="I28" s="1119"/>
      <c r="J28" s="1119"/>
      <c r="K28" s="1120"/>
      <c r="L28" s="1122"/>
      <c r="M28" s="1122"/>
      <c r="N28" s="1122"/>
      <c r="O28" s="726"/>
      <c r="P28" s="1123"/>
      <c r="Q28" s="1123"/>
      <c r="R28" s="740" t="s">
        <v>21</v>
      </c>
      <c r="S28" s="1119"/>
      <c r="T28" s="1119"/>
      <c r="U28" s="144"/>
    </row>
    <row r="29" spans="1:21" ht="20.45" customHeight="1" x14ac:dyDescent="0.15">
      <c r="A29" s="739">
        <v>23</v>
      </c>
      <c r="B29" s="1121"/>
      <c r="C29" s="1121"/>
      <c r="D29" s="1121"/>
      <c r="E29" s="1121" t="s">
        <v>515</v>
      </c>
      <c r="F29" s="1121"/>
      <c r="G29" s="1121"/>
      <c r="H29" s="1118"/>
      <c r="I29" s="1119"/>
      <c r="J29" s="1119"/>
      <c r="K29" s="1120"/>
      <c r="L29" s="1122"/>
      <c r="M29" s="1122"/>
      <c r="N29" s="1122"/>
      <c r="O29" s="726"/>
      <c r="P29" s="1123"/>
      <c r="Q29" s="1123"/>
      <c r="R29" s="740" t="s">
        <v>21</v>
      </c>
      <c r="S29" s="1119"/>
      <c r="T29" s="1119"/>
      <c r="U29" s="144"/>
    </row>
    <row r="30" spans="1:21" ht="20.45" customHeight="1" x14ac:dyDescent="0.15">
      <c r="A30" s="739">
        <v>24</v>
      </c>
      <c r="B30" s="1121"/>
      <c r="C30" s="1121"/>
      <c r="D30" s="1121"/>
      <c r="E30" s="1121" t="s">
        <v>515</v>
      </c>
      <c r="F30" s="1121"/>
      <c r="G30" s="1121"/>
      <c r="H30" s="1118"/>
      <c r="I30" s="1119"/>
      <c r="J30" s="1119"/>
      <c r="K30" s="1120"/>
      <c r="L30" s="1122"/>
      <c r="M30" s="1122"/>
      <c r="N30" s="1122"/>
      <c r="O30" s="726"/>
      <c r="P30" s="1123"/>
      <c r="Q30" s="1123"/>
      <c r="R30" s="740" t="s">
        <v>21</v>
      </c>
      <c r="S30" s="1119"/>
      <c r="T30" s="1119"/>
      <c r="U30" s="144"/>
    </row>
    <row r="31" spans="1:21" ht="20.45" customHeight="1" x14ac:dyDescent="0.15">
      <c r="A31" s="739">
        <v>25</v>
      </c>
      <c r="B31" s="1121"/>
      <c r="C31" s="1121"/>
      <c r="D31" s="1121"/>
      <c r="E31" s="1121" t="s">
        <v>515</v>
      </c>
      <c r="F31" s="1121"/>
      <c r="G31" s="1121"/>
      <c r="H31" s="1118"/>
      <c r="I31" s="1119"/>
      <c r="J31" s="1119"/>
      <c r="K31" s="1120"/>
      <c r="L31" s="1122"/>
      <c r="M31" s="1122"/>
      <c r="N31" s="1122"/>
      <c r="O31" s="726"/>
      <c r="P31" s="1123"/>
      <c r="Q31" s="1123"/>
      <c r="R31" s="740" t="s">
        <v>21</v>
      </c>
      <c r="S31" s="1119"/>
      <c r="T31" s="1119"/>
      <c r="U31" s="144"/>
    </row>
    <row r="32" spans="1:21" ht="20.45" customHeight="1" x14ac:dyDescent="0.15">
      <c r="A32" s="739">
        <v>26</v>
      </c>
      <c r="B32" s="1121"/>
      <c r="C32" s="1121"/>
      <c r="D32" s="1121"/>
      <c r="E32" s="1121" t="s">
        <v>515</v>
      </c>
      <c r="F32" s="1121"/>
      <c r="G32" s="1121"/>
      <c r="H32" s="1118"/>
      <c r="I32" s="1119"/>
      <c r="J32" s="1119"/>
      <c r="K32" s="1120"/>
      <c r="L32" s="1122"/>
      <c r="M32" s="1122"/>
      <c r="N32" s="1122"/>
      <c r="O32" s="726"/>
      <c r="P32" s="1123"/>
      <c r="Q32" s="1123"/>
      <c r="R32" s="740" t="s">
        <v>21</v>
      </c>
      <c r="S32" s="1119"/>
      <c r="T32" s="1119"/>
      <c r="U32" s="144"/>
    </row>
    <row r="33" spans="1:23" ht="20.45" customHeight="1" x14ac:dyDescent="0.15">
      <c r="A33" s="739">
        <v>27</v>
      </c>
      <c r="B33" s="1121"/>
      <c r="C33" s="1121"/>
      <c r="D33" s="1121"/>
      <c r="E33" s="1121" t="s">
        <v>515</v>
      </c>
      <c r="F33" s="1121"/>
      <c r="G33" s="1121"/>
      <c r="H33" s="1118"/>
      <c r="I33" s="1119"/>
      <c r="J33" s="1119"/>
      <c r="K33" s="1120"/>
      <c r="L33" s="1122"/>
      <c r="M33" s="1122"/>
      <c r="N33" s="1122"/>
      <c r="O33" s="726"/>
      <c r="P33" s="1123"/>
      <c r="Q33" s="1123"/>
      <c r="R33" s="740" t="s">
        <v>21</v>
      </c>
      <c r="S33" s="1119"/>
      <c r="T33" s="1119"/>
      <c r="U33" s="144"/>
    </row>
    <row r="34" spans="1:23" ht="20.45" customHeight="1" x14ac:dyDescent="0.15">
      <c r="A34" s="739">
        <v>28</v>
      </c>
      <c r="B34" s="1121"/>
      <c r="C34" s="1121"/>
      <c r="D34" s="1121"/>
      <c r="E34" s="1121" t="s">
        <v>515</v>
      </c>
      <c r="F34" s="1121"/>
      <c r="G34" s="1121"/>
      <c r="H34" s="1118"/>
      <c r="I34" s="1119"/>
      <c r="J34" s="1119"/>
      <c r="K34" s="1120"/>
      <c r="L34" s="1122"/>
      <c r="M34" s="1122"/>
      <c r="N34" s="1122"/>
      <c r="O34" s="726"/>
      <c r="P34" s="1123"/>
      <c r="Q34" s="1123"/>
      <c r="R34" s="740" t="s">
        <v>21</v>
      </c>
      <c r="S34" s="1119"/>
      <c r="T34" s="1119"/>
      <c r="U34" s="144"/>
    </row>
    <row r="35" spans="1:23" ht="20.45" customHeight="1" x14ac:dyDescent="0.15">
      <c r="A35" s="739">
        <v>29</v>
      </c>
      <c r="B35" s="1121"/>
      <c r="C35" s="1121"/>
      <c r="D35" s="1121"/>
      <c r="E35" s="1121" t="s">
        <v>515</v>
      </c>
      <c r="F35" s="1121"/>
      <c r="G35" s="1121"/>
      <c r="H35" s="1118"/>
      <c r="I35" s="1119"/>
      <c r="J35" s="1119"/>
      <c r="K35" s="1120"/>
      <c r="L35" s="1122"/>
      <c r="M35" s="1122"/>
      <c r="N35" s="1122"/>
      <c r="O35" s="726"/>
      <c r="P35" s="1123"/>
      <c r="Q35" s="1123"/>
      <c r="R35" s="740" t="s">
        <v>21</v>
      </c>
      <c r="S35" s="1119"/>
      <c r="T35" s="1119"/>
      <c r="U35" s="144"/>
    </row>
    <row r="36" spans="1:23" ht="20.45" customHeight="1" x14ac:dyDescent="0.15">
      <c r="A36" s="739">
        <v>30</v>
      </c>
      <c r="B36" s="1121"/>
      <c r="C36" s="1121"/>
      <c r="D36" s="1121"/>
      <c r="E36" s="1121" t="s">
        <v>515</v>
      </c>
      <c r="F36" s="1121"/>
      <c r="G36" s="1121"/>
      <c r="H36" s="1118"/>
      <c r="I36" s="1119"/>
      <c r="J36" s="1119"/>
      <c r="K36" s="1120"/>
      <c r="L36" s="1122"/>
      <c r="M36" s="1122"/>
      <c r="N36" s="1122"/>
      <c r="O36" s="726"/>
      <c r="P36" s="1123"/>
      <c r="Q36" s="1123"/>
      <c r="R36" s="740" t="s">
        <v>21</v>
      </c>
      <c r="S36" s="1119"/>
      <c r="T36" s="1119"/>
      <c r="U36" s="144"/>
    </row>
    <row r="37" spans="1:23" ht="20.45" customHeight="1" x14ac:dyDescent="0.15">
      <c r="A37" s="739">
        <v>31</v>
      </c>
      <c r="B37" s="1121"/>
      <c r="C37" s="1121"/>
      <c r="D37" s="1121"/>
      <c r="E37" s="1121" t="s">
        <v>515</v>
      </c>
      <c r="F37" s="1121"/>
      <c r="G37" s="1121"/>
      <c r="H37" s="1118"/>
      <c r="I37" s="1119"/>
      <c r="J37" s="1119"/>
      <c r="K37" s="1120"/>
      <c r="L37" s="1122"/>
      <c r="M37" s="1122"/>
      <c r="N37" s="1122"/>
      <c r="O37" s="726"/>
      <c r="P37" s="1123"/>
      <c r="Q37" s="1123"/>
      <c r="R37" s="740" t="s">
        <v>21</v>
      </c>
      <c r="S37" s="1119"/>
      <c r="T37" s="1119"/>
      <c r="U37" s="144"/>
    </row>
    <row r="38" spans="1:23" ht="20.45" customHeight="1" x14ac:dyDescent="0.15">
      <c r="A38" s="739">
        <v>32</v>
      </c>
      <c r="B38" s="1121"/>
      <c r="C38" s="1121"/>
      <c r="D38" s="1121"/>
      <c r="E38" s="1121" t="s">
        <v>515</v>
      </c>
      <c r="F38" s="1121"/>
      <c r="G38" s="1121"/>
      <c r="H38" s="1118"/>
      <c r="I38" s="1119"/>
      <c r="J38" s="1119"/>
      <c r="K38" s="1120"/>
      <c r="L38" s="1122"/>
      <c r="M38" s="1122"/>
      <c r="N38" s="1122"/>
      <c r="O38" s="726"/>
      <c r="P38" s="1123"/>
      <c r="Q38" s="1123"/>
      <c r="R38" s="740" t="s">
        <v>21</v>
      </c>
      <c r="S38" s="1119"/>
      <c r="T38" s="1119"/>
      <c r="U38" s="144"/>
    </row>
    <row r="39" spans="1:23" ht="20.45" customHeight="1" x14ac:dyDescent="0.15">
      <c r="A39" s="739">
        <v>33</v>
      </c>
      <c r="B39" s="1121"/>
      <c r="C39" s="1121"/>
      <c r="D39" s="1121"/>
      <c r="E39" s="1121" t="s">
        <v>515</v>
      </c>
      <c r="F39" s="1121"/>
      <c r="G39" s="1121"/>
      <c r="H39" s="1118"/>
      <c r="I39" s="1119"/>
      <c r="J39" s="1119"/>
      <c r="K39" s="1120"/>
      <c r="L39" s="1122"/>
      <c r="M39" s="1122"/>
      <c r="N39" s="1122"/>
      <c r="O39" s="726"/>
      <c r="P39" s="1123"/>
      <c r="Q39" s="1123"/>
      <c r="R39" s="740" t="s">
        <v>21</v>
      </c>
      <c r="S39" s="1119"/>
      <c r="T39" s="1119"/>
      <c r="U39" s="144"/>
    </row>
    <row r="40" spans="1:23" ht="20.45" customHeight="1" x14ac:dyDescent="0.15">
      <c r="A40" s="739">
        <v>34</v>
      </c>
      <c r="B40" s="1121"/>
      <c r="C40" s="1121"/>
      <c r="D40" s="1121"/>
      <c r="E40" s="1121" t="s">
        <v>515</v>
      </c>
      <c r="F40" s="1121"/>
      <c r="G40" s="1121"/>
      <c r="H40" s="1118"/>
      <c r="I40" s="1119"/>
      <c r="J40" s="1119"/>
      <c r="K40" s="1120"/>
      <c r="L40" s="1122"/>
      <c r="M40" s="1122"/>
      <c r="N40" s="1122"/>
      <c r="O40" s="726"/>
      <c r="P40" s="1123"/>
      <c r="Q40" s="1123"/>
      <c r="R40" s="740" t="s">
        <v>21</v>
      </c>
      <c r="S40" s="1119"/>
      <c r="T40" s="1119"/>
      <c r="U40" s="144"/>
    </row>
    <row r="41" spans="1:23" ht="20.45" customHeight="1" x14ac:dyDescent="0.15">
      <c r="A41" s="739">
        <v>35</v>
      </c>
      <c r="B41" s="1121"/>
      <c r="C41" s="1121"/>
      <c r="D41" s="1121"/>
      <c r="E41" s="1121" t="s">
        <v>515</v>
      </c>
      <c r="F41" s="1121"/>
      <c r="G41" s="1121"/>
      <c r="H41" s="1118"/>
      <c r="I41" s="1119"/>
      <c r="J41" s="1119"/>
      <c r="K41" s="1120"/>
      <c r="L41" s="1122"/>
      <c r="M41" s="1122"/>
      <c r="N41" s="1122"/>
      <c r="O41" s="726"/>
      <c r="P41" s="1123"/>
      <c r="Q41" s="1123"/>
      <c r="R41" s="740" t="s">
        <v>21</v>
      </c>
      <c r="S41" s="1119"/>
      <c r="T41" s="1119"/>
      <c r="U41" s="144"/>
    </row>
    <row r="42" spans="1:23" ht="20.45" customHeight="1" x14ac:dyDescent="0.15">
      <c r="A42" s="739">
        <v>36</v>
      </c>
      <c r="B42" s="1121"/>
      <c r="C42" s="1121"/>
      <c r="D42" s="1121"/>
      <c r="E42" s="1121" t="s">
        <v>515</v>
      </c>
      <c r="F42" s="1121"/>
      <c r="G42" s="1121"/>
      <c r="H42" s="1118"/>
      <c r="I42" s="1119"/>
      <c r="J42" s="1119"/>
      <c r="K42" s="1120"/>
      <c r="L42" s="1122"/>
      <c r="M42" s="1122"/>
      <c r="N42" s="1122"/>
      <c r="O42" s="726"/>
      <c r="P42" s="1123"/>
      <c r="Q42" s="1123"/>
      <c r="R42" s="740" t="s">
        <v>21</v>
      </c>
      <c r="S42" s="1119"/>
      <c r="T42" s="1119"/>
      <c r="U42" s="144"/>
    </row>
    <row r="43" spans="1:23" ht="20.45" customHeight="1" x14ac:dyDescent="0.15">
      <c r="A43" s="739">
        <v>37</v>
      </c>
      <c r="B43" s="1121"/>
      <c r="C43" s="1121"/>
      <c r="D43" s="1121"/>
      <c r="E43" s="1121" t="s">
        <v>515</v>
      </c>
      <c r="F43" s="1121"/>
      <c r="G43" s="1121"/>
      <c r="H43" s="1118"/>
      <c r="I43" s="1119"/>
      <c r="J43" s="1119"/>
      <c r="K43" s="1120"/>
      <c r="L43" s="1122"/>
      <c r="M43" s="1122"/>
      <c r="N43" s="1122"/>
      <c r="O43" s="726"/>
      <c r="P43" s="1123"/>
      <c r="Q43" s="1123"/>
      <c r="R43" s="740" t="s">
        <v>21</v>
      </c>
      <c r="S43" s="1119"/>
      <c r="T43" s="1119"/>
      <c r="U43" s="144"/>
    </row>
    <row r="44" spans="1:23" ht="20.45" customHeight="1" x14ac:dyDescent="0.15">
      <c r="A44" s="739">
        <v>38</v>
      </c>
      <c r="B44" s="1121"/>
      <c r="C44" s="1121"/>
      <c r="D44" s="1121"/>
      <c r="E44" s="1121" t="s">
        <v>515</v>
      </c>
      <c r="F44" s="1121"/>
      <c r="G44" s="1121"/>
      <c r="H44" s="1118"/>
      <c r="I44" s="1119"/>
      <c r="J44" s="1119"/>
      <c r="K44" s="1120"/>
      <c r="L44" s="1122"/>
      <c r="M44" s="1122"/>
      <c r="N44" s="1122"/>
      <c r="O44" s="726"/>
      <c r="P44" s="1123"/>
      <c r="Q44" s="1123"/>
      <c r="R44" s="740" t="s">
        <v>21</v>
      </c>
      <c r="S44" s="1119"/>
      <c r="T44" s="1119"/>
      <c r="U44" s="144"/>
    </row>
    <row r="45" spans="1:23" ht="20.45" customHeight="1" x14ac:dyDescent="0.15">
      <c r="A45" s="739">
        <v>39</v>
      </c>
      <c r="B45" s="1121"/>
      <c r="C45" s="1121"/>
      <c r="D45" s="1121"/>
      <c r="E45" s="1121" t="s">
        <v>515</v>
      </c>
      <c r="F45" s="1121"/>
      <c r="G45" s="1121"/>
      <c r="H45" s="1118"/>
      <c r="I45" s="1119"/>
      <c r="J45" s="1119"/>
      <c r="K45" s="1120"/>
      <c r="L45" s="1122"/>
      <c r="M45" s="1122"/>
      <c r="N45" s="1122"/>
      <c r="O45" s="726"/>
      <c r="P45" s="1123"/>
      <c r="Q45" s="1123"/>
      <c r="R45" s="740" t="s">
        <v>21</v>
      </c>
      <c r="S45" s="1119"/>
      <c r="T45" s="1119"/>
      <c r="U45" s="144"/>
    </row>
    <row r="46" spans="1:23" ht="20.45" customHeight="1" x14ac:dyDescent="0.15">
      <c r="A46" s="741">
        <v>40</v>
      </c>
      <c r="B46" s="1131"/>
      <c r="C46" s="1131"/>
      <c r="D46" s="1131"/>
      <c r="E46" s="1121" t="s">
        <v>515</v>
      </c>
      <c r="F46" s="1121"/>
      <c r="G46" s="1121"/>
      <c r="H46" s="1118"/>
      <c r="I46" s="1119"/>
      <c r="J46" s="1119"/>
      <c r="K46" s="1120"/>
      <c r="L46" s="1127"/>
      <c r="M46" s="1127"/>
      <c r="N46" s="1127"/>
      <c r="O46" s="726"/>
      <c r="P46" s="1123"/>
      <c r="Q46" s="1123"/>
      <c r="R46" s="740" t="s">
        <v>21</v>
      </c>
      <c r="S46" s="1119"/>
      <c r="T46" s="1119"/>
      <c r="U46" s="144"/>
    </row>
    <row r="47" spans="1:23" ht="20.45" customHeight="1" thickBot="1" x14ac:dyDescent="0.2">
      <c r="A47" s="1124" t="s">
        <v>520</v>
      </c>
      <c r="B47" s="1125"/>
      <c r="C47" s="1125"/>
      <c r="D47" s="1125"/>
      <c r="E47" s="1125"/>
      <c r="F47" s="1125"/>
      <c r="G47" s="1126"/>
      <c r="H47" s="1124"/>
      <c r="I47" s="1125"/>
      <c r="J47" s="1125"/>
      <c r="K47" s="1126"/>
      <c r="L47" s="1127"/>
      <c r="M47" s="1127"/>
      <c r="N47" s="1127"/>
      <c r="O47" s="1118"/>
      <c r="P47" s="1119"/>
      <c r="Q47" s="1119"/>
      <c r="R47" s="1119"/>
      <c r="S47" s="1119"/>
      <c r="T47" s="1119"/>
      <c r="U47" s="1120"/>
      <c r="W47" s="117" t="s">
        <v>521</v>
      </c>
    </row>
    <row r="48" spans="1:23" ht="32.450000000000003" customHeight="1" thickBot="1" x14ac:dyDescent="0.2">
      <c r="A48" s="1100" t="s">
        <v>522</v>
      </c>
      <c r="B48" s="1101"/>
      <c r="C48" s="1101"/>
      <c r="D48" s="1101"/>
      <c r="E48" s="1101"/>
      <c r="F48" s="1101"/>
      <c r="G48" s="1101"/>
      <c r="H48" s="1101"/>
      <c r="I48" s="1101"/>
      <c r="J48" s="1101"/>
      <c r="K48" s="1128"/>
      <c r="L48" s="1129">
        <f>SUM(L7:N47)</f>
        <v>0</v>
      </c>
      <c r="M48" s="1129"/>
      <c r="N48" s="1130"/>
      <c r="O48" s="726"/>
      <c r="P48" s="1123"/>
      <c r="Q48" s="1123"/>
      <c r="R48" s="740"/>
      <c r="S48" s="1119"/>
      <c r="T48" s="1119"/>
      <c r="U48" s="144"/>
    </row>
  </sheetData>
  <mergeCells count="261">
    <mergeCell ref="A47:G47"/>
    <mergeCell ref="H47:K47"/>
    <mergeCell ref="L47:N47"/>
    <mergeCell ref="O47:U47"/>
    <mergeCell ref="A48:K48"/>
    <mergeCell ref="L48:N48"/>
    <mergeCell ref="P48:Q48"/>
    <mergeCell ref="S48:T48"/>
    <mergeCell ref="B46:D46"/>
    <mergeCell ref="E46:G46"/>
    <mergeCell ref="H46:K46"/>
    <mergeCell ref="L46:N46"/>
    <mergeCell ref="P46:Q46"/>
    <mergeCell ref="S46:T46"/>
    <mergeCell ref="B45:D45"/>
    <mergeCell ref="E45:G45"/>
    <mergeCell ref="H45:K45"/>
    <mergeCell ref="L45:N45"/>
    <mergeCell ref="P45:Q45"/>
    <mergeCell ref="S45:T45"/>
    <mergeCell ref="B44:D44"/>
    <mergeCell ref="E44:G44"/>
    <mergeCell ref="H44:K44"/>
    <mergeCell ref="L44:N44"/>
    <mergeCell ref="P44:Q44"/>
    <mergeCell ref="S44:T44"/>
    <mergeCell ref="B43:D43"/>
    <mergeCell ref="E43:G43"/>
    <mergeCell ref="H43:K43"/>
    <mergeCell ref="L43:N43"/>
    <mergeCell ref="P43:Q43"/>
    <mergeCell ref="S43:T43"/>
    <mergeCell ref="B42:D42"/>
    <mergeCell ref="E42:G42"/>
    <mergeCell ref="H42:K42"/>
    <mergeCell ref="L42:N42"/>
    <mergeCell ref="P42:Q42"/>
    <mergeCell ref="S42:T42"/>
    <mergeCell ref="B41:D41"/>
    <mergeCell ref="E41:G41"/>
    <mergeCell ref="H41:K41"/>
    <mergeCell ref="L41:N41"/>
    <mergeCell ref="P41:Q41"/>
    <mergeCell ref="S41:T41"/>
    <mergeCell ref="B40:D40"/>
    <mergeCell ref="E40:G40"/>
    <mergeCell ref="H40:K40"/>
    <mergeCell ref="L40:N40"/>
    <mergeCell ref="P40:Q40"/>
    <mergeCell ref="S40:T40"/>
    <mergeCell ref="B39:D39"/>
    <mergeCell ref="E39:G39"/>
    <mergeCell ref="H39:K39"/>
    <mergeCell ref="L39:N39"/>
    <mergeCell ref="P39:Q39"/>
    <mergeCell ref="S39:T39"/>
    <mergeCell ref="B38:D38"/>
    <mergeCell ref="E38:G38"/>
    <mergeCell ref="H38:K38"/>
    <mergeCell ref="L38:N38"/>
    <mergeCell ref="P38:Q38"/>
    <mergeCell ref="S38:T38"/>
    <mergeCell ref="B37:D37"/>
    <mergeCell ref="E37:G37"/>
    <mergeCell ref="H37:K37"/>
    <mergeCell ref="L37:N37"/>
    <mergeCell ref="P37:Q37"/>
    <mergeCell ref="S37:T37"/>
    <mergeCell ref="B36:D36"/>
    <mergeCell ref="E36:G36"/>
    <mergeCell ref="H36:K36"/>
    <mergeCell ref="L36:N36"/>
    <mergeCell ref="P36:Q36"/>
    <mergeCell ref="S36:T36"/>
    <mergeCell ref="B35:D35"/>
    <mergeCell ref="E35:G35"/>
    <mergeCell ref="H35:K35"/>
    <mergeCell ref="L35:N35"/>
    <mergeCell ref="P35:Q35"/>
    <mergeCell ref="S35:T35"/>
    <mergeCell ref="B34:D34"/>
    <mergeCell ref="E34:G34"/>
    <mergeCell ref="H34:K34"/>
    <mergeCell ref="L34:N34"/>
    <mergeCell ref="P34:Q34"/>
    <mergeCell ref="S34:T34"/>
    <mergeCell ref="B33:D33"/>
    <mergeCell ref="E33:G33"/>
    <mergeCell ref="H33:K33"/>
    <mergeCell ref="L33:N33"/>
    <mergeCell ref="P33:Q33"/>
    <mergeCell ref="S33:T33"/>
    <mergeCell ref="B32:D32"/>
    <mergeCell ref="E32:G32"/>
    <mergeCell ref="H32:K32"/>
    <mergeCell ref="L32:N32"/>
    <mergeCell ref="P32:Q32"/>
    <mergeCell ref="S32:T32"/>
    <mergeCell ref="B31:D31"/>
    <mergeCell ref="E31:G31"/>
    <mergeCell ref="H31:K31"/>
    <mergeCell ref="L31:N31"/>
    <mergeCell ref="P31:Q31"/>
    <mergeCell ref="S31:T31"/>
    <mergeCell ref="B30:D30"/>
    <mergeCell ref="E30:G30"/>
    <mergeCell ref="H30:K30"/>
    <mergeCell ref="L30:N30"/>
    <mergeCell ref="P30:Q30"/>
    <mergeCell ref="S30:T30"/>
    <mergeCell ref="B29:D29"/>
    <mergeCell ref="E29:G29"/>
    <mergeCell ref="H29:K29"/>
    <mergeCell ref="L29:N29"/>
    <mergeCell ref="P29:Q29"/>
    <mergeCell ref="S29:T29"/>
    <mergeCell ref="B28:D28"/>
    <mergeCell ref="E28:G28"/>
    <mergeCell ref="H28:K28"/>
    <mergeCell ref="L28:N28"/>
    <mergeCell ref="P28:Q28"/>
    <mergeCell ref="S28:T28"/>
    <mergeCell ref="B27:D27"/>
    <mergeCell ref="E27:G27"/>
    <mergeCell ref="H27:K27"/>
    <mergeCell ref="L27:N27"/>
    <mergeCell ref="P27:Q27"/>
    <mergeCell ref="S27:T27"/>
    <mergeCell ref="B26:D26"/>
    <mergeCell ref="E26:G26"/>
    <mergeCell ref="H26:K26"/>
    <mergeCell ref="L26:N26"/>
    <mergeCell ref="P26:Q26"/>
    <mergeCell ref="S26:T26"/>
    <mergeCell ref="B25:D25"/>
    <mergeCell ref="E25:G25"/>
    <mergeCell ref="H25:K25"/>
    <mergeCell ref="L25:N25"/>
    <mergeCell ref="P25:Q25"/>
    <mergeCell ref="S25:T25"/>
    <mergeCell ref="B24:D24"/>
    <mergeCell ref="E24:G24"/>
    <mergeCell ref="H24:K24"/>
    <mergeCell ref="L24:N24"/>
    <mergeCell ref="P24:Q24"/>
    <mergeCell ref="S24:T24"/>
    <mergeCell ref="B23:D23"/>
    <mergeCell ref="E23:G23"/>
    <mergeCell ref="H23:K23"/>
    <mergeCell ref="L23:N23"/>
    <mergeCell ref="P23:Q23"/>
    <mergeCell ref="S23:T23"/>
    <mergeCell ref="B22:D22"/>
    <mergeCell ref="E22:G22"/>
    <mergeCell ref="H22:K22"/>
    <mergeCell ref="L22:N22"/>
    <mergeCell ref="P22:Q22"/>
    <mergeCell ref="S22:T22"/>
    <mergeCell ref="B21:D21"/>
    <mergeCell ref="E21:G21"/>
    <mergeCell ref="H21:K21"/>
    <mergeCell ref="L21:N21"/>
    <mergeCell ref="P21:Q21"/>
    <mergeCell ref="S21:T21"/>
    <mergeCell ref="B20:D20"/>
    <mergeCell ref="E20:G20"/>
    <mergeCell ref="H20:K20"/>
    <mergeCell ref="L20:N20"/>
    <mergeCell ref="P20:Q20"/>
    <mergeCell ref="S20:T20"/>
    <mergeCell ref="B19:D19"/>
    <mergeCell ref="E19:G19"/>
    <mergeCell ref="H19:K19"/>
    <mergeCell ref="L19:N19"/>
    <mergeCell ref="P19:Q19"/>
    <mergeCell ref="S19:T19"/>
    <mergeCell ref="B18:D18"/>
    <mergeCell ref="E18:G18"/>
    <mergeCell ref="H18:K18"/>
    <mergeCell ref="L18:N18"/>
    <mergeCell ref="P18:Q18"/>
    <mergeCell ref="S18:T18"/>
    <mergeCell ref="B17:D17"/>
    <mergeCell ref="E17:G17"/>
    <mergeCell ref="H17:K17"/>
    <mergeCell ref="L17:N17"/>
    <mergeCell ref="P17:Q17"/>
    <mergeCell ref="S17:T17"/>
    <mergeCell ref="B16:D16"/>
    <mergeCell ref="E16:G16"/>
    <mergeCell ref="H16:K16"/>
    <mergeCell ref="L16:N16"/>
    <mergeCell ref="P16:Q16"/>
    <mergeCell ref="S16:T16"/>
    <mergeCell ref="B15:D15"/>
    <mergeCell ref="E15:G15"/>
    <mergeCell ref="H15:K15"/>
    <mergeCell ref="L15:N15"/>
    <mergeCell ref="P15:Q15"/>
    <mergeCell ref="S15:T15"/>
    <mergeCell ref="B14:D14"/>
    <mergeCell ref="E14:G14"/>
    <mergeCell ref="H14:K14"/>
    <mergeCell ref="L14:N14"/>
    <mergeCell ref="P14:Q14"/>
    <mergeCell ref="S14:T14"/>
    <mergeCell ref="B13:D13"/>
    <mergeCell ref="E13:G13"/>
    <mergeCell ref="H13:K13"/>
    <mergeCell ref="L13:N13"/>
    <mergeCell ref="P13:Q13"/>
    <mergeCell ref="S13:T13"/>
    <mergeCell ref="B12:D12"/>
    <mergeCell ref="E12:G12"/>
    <mergeCell ref="H12:K12"/>
    <mergeCell ref="L12:N12"/>
    <mergeCell ref="P12:Q12"/>
    <mergeCell ref="S12:T12"/>
    <mergeCell ref="B11:D11"/>
    <mergeCell ref="E11:G11"/>
    <mergeCell ref="H11:K11"/>
    <mergeCell ref="L11:N11"/>
    <mergeCell ref="P11:Q11"/>
    <mergeCell ref="S11:T11"/>
    <mergeCell ref="B10:D10"/>
    <mergeCell ref="E10:G10"/>
    <mergeCell ref="H10:K10"/>
    <mergeCell ref="L10:N10"/>
    <mergeCell ref="P10:Q10"/>
    <mergeCell ref="S10:T10"/>
    <mergeCell ref="B9:D9"/>
    <mergeCell ref="E9:G9"/>
    <mergeCell ref="H9:K9"/>
    <mergeCell ref="L9:N9"/>
    <mergeCell ref="P9:Q9"/>
    <mergeCell ref="S9:T9"/>
    <mergeCell ref="B8:D8"/>
    <mergeCell ref="E8:G8"/>
    <mergeCell ref="H8:K8"/>
    <mergeCell ref="L8:N8"/>
    <mergeCell ref="P8:Q8"/>
    <mergeCell ref="S8:T8"/>
    <mergeCell ref="R1:S1"/>
    <mergeCell ref="A2:L2"/>
    <mergeCell ref="M2:U2"/>
    <mergeCell ref="A3:L3"/>
    <mergeCell ref="N3:P3"/>
    <mergeCell ref="R3:U3"/>
    <mergeCell ref="O6:U6"/>
    <mergeCell ref="B7:D7"/>
    <mergeCell ref="E7:G7"/>
    <mergeCell ref="H7:K7"/>
    <mergeCell ref="L7:N7"/>
    <mergeCell ref="P7:Q7"/>
    <mergeCell ref="S7:T7"/>
    <mergeCell ref="A4:D4"/>
    <mergeCell ref="E4:L4"/>
    <mergeCell ref="B6:D6"/>
    <mergeCell ref="E6:G6"/>
    <mergeCell ref="H6:K6"/>
    <mergeCell ref="L6:N6"/>
  </mergeCells>
  <phoneticPr fontId="1"/>
  <printOptions horizontalCentered="1"/>
  <pageMargins left="0.70866141732283472" right="0.70866141732283472" top="0.55118110236220474" bottom="0.55118110236220474"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A63"/>
  <sheetViews>
    <sheetView view="pageBreakPreview" topLeftCell="A43" zoomScale="80" zoomScaleNormal="100" zoomScaleSheetLayoutView="80" workbookViewId="0">
      <selection activeCell="N62" sqref="N62"/>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1</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t="s">
        <v>476</v>
      </c>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7">
        <v>44110</v>
      </c>
      <c r="D6" s="1132"/>
      <c r="E6" s="1132"/>
      <c r="F6" s="1132"/>
      <c r="G6" s="1132"/>
      <c r="H6" s="1132"/>
      <c r="I6" s="147"/>
      <c r="J6" s="239"/>
      <c r="K6" s="119" t="s">
        <v>135</v>
      </c>
      <c r="L6" s="240">
        <v>1</v>
      </c>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240">
        <v>5</v>
      </c>
      <c r="G8" s="119" t="s">
        <v>139</v>
      </c>
      <c r="M8" s="118"/>
      <c r="T8" s="117" t="s">
        <v>228</v>
      </c>
    </row>
    <row r="9" spans="1:27" ht="21.75" customHeight="1" thickBot="1" x14ac:dyDescent="0.2">
      <c r="A9" s="118"/>
      <c r="B9" s="118"/>
      <c r="C9" s="118"/>
      <c r="E9" s="120" t="s">
        <v>140</v>
      </c>
      <c r="F9" s="240">
        <v>14</v>
      </c>
      <c r="G9" s="119" t="s">
        <v>139</v>
      </c>
      <c r="H9" s="119" t="s">
        <v>141</v>
      </c>
      <c r="I9" s="240">
        <v>12</v>
      </c>
      <c r="J9" s="119" t="s">
        <v>139</v>
      </c>
      <c r="L9" s="123" t="s">
        <v>142</v>
      </c>
      <c r="M9" s="124">
        <f>SUM(F8,F9,I9)</f>
        <v>31</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t="s">
        <v>477</v>
      </c>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t="s">
        <v>478</v>
      </c>
      <c r="D12" s="1132"/>
      <c r="E12" s="1132"/>
      <c r="F12" s="1132"/>
      <c r="G12" s="1132"/>
      <c r="H12" s="1132"/>
      <c r="I12" s="1132"/>
      <c r="J12" s="1132"/>
      <c r="K12" s="1132"/>
      <c r="L12" s="1132"/>
      <c r="M12" s="1132"/>
      <c r="N12" s="1132"/>
      <c r="O12" s="1132"/>
      <c r="P12" s="1132"/>
    </row>
    <row r="13" spans="1:27" ht="21" customHeight="1" x14ac:dyDescent="0.15">
      <c r="A13" s="118"/>
      <c r="B13" s="125" t="s">
        <v>145</v>
      </c>
      <c r="C13" s="1133" t="s">
        <v>479</v>
      </c>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v>10000</v>
      </c>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v>5000</v>
      </c>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6600</v>
      </c>
      <c r="H19" s="1185"/>
      <c r="I19" s="1143" t="s">
        <v>149</v>
      </c>
      <c r="J19" s="130" t="s">
        <v>183</v>
      </c>
      <c r="K19" s="387">
        <v>300</v>
      </c>
      <c r="L19" s="133" t="s">
        <v>21</v>
      </c>
      <c r="M19" s="241">
        <v>14</v>
      </c>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v>200</v>
      </c>
      <c r="L20" s="133" t="s">
        <v>21</v>
      </c>
      <c r="M20" s="241">
        <v>12</v>
      </c>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v>6200</v>
      </c>
      <c r="H22" s="1232"/>
      <c r="I22" s="141" t="s">
        <v>149</v>
      </c>
      <c r="J22" s="1223" t="s">
        <v>488</v>
      </c>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27800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5000</v>
      </c>
      <c r="F28" s="1151"/>
      <c r="G28" s="1143" t="s">
        <v>149</v>
      </c>
      <c r="H28" s="1141" t="s">
        <v>392</v>
      </c>
      <c r="I28" s="1143"/>
      <c r="J28" s="1215">
        <f>M28*O28*Q28</f>
        <v>5000</v>
      </c>
      <c r="K28" s="1216"/>
      <c r="L28" s="129" t="s">
        <v>149</v>
      </c>
      <c r="M28" s="384">
        <v>1000</v>
      </c>
      <c r="N28" s="133" t="s">
        <v>21</v>
      </c>
      <c r="O28" s="242">
        <v>5</v>
      </c>
      <c r="P28" s="133" t="s">
        <v>203</v>
      </c>
      <c r="Q28" s="241">
        <v>1</v>
      </c>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13">
        <f>M31</f>
        <v>0</v>
      </c>
      <c r="K31" s="1214"/>
      <c r="L31" s="129" t="s">
        <v>149</v>
      </c>
      <c r="M31" s="417"/>
      <c r="N31" s="416" t="s">
        <v>407</v>
      </c>
      <c r="O31" s="418"/>
      <c r="P31" s="416" t="s">
        <v>408</v>
      </c>
      <c r="Q31" s="1161" t="s">
        <v>409</v>
      </c>
      <c r="R31" s="1161"/>
      <c r="S31" s="1162"/>
      <c r="U31" s="412" t="s">
        <v>391</v>
      </c>
    </row>
    <row r="32" spans="1:21" ht="18.75" customHeight="1" x14ac:dyDescent="0.15">
      <c r="A32" s="1163" t="s">
        <v>162</v>
      </c>
      <c r="B32" s="1164"/>
      <c r="C32" s="1164"/>
      <c r="D32" s="1165"/>
      <c r="E32" s="1150">
        <f>SUM(J32:K39)</f>
        <v>2300</v>
      </c>
      <c r="F32" s="1151"/>
      <c r="G32" s="1143" t="s">
        <v>149</v>
      </c>
      <c r="H32" s="1141" t="s">
        <v>205</v>
      </c>
      <c r="I32" s="1143"/>
      <c r="J32" s="1215">
        <f>M32*O32</f>
        <v>900</v>
      </c>
      <c r="K32" s="1216"/>
      <c r="L32" s="129" t="s">
        <v>149</v>
      </c>
      <c r="M32" s="384">
        <v>300</v>
      </c>
      <c r="N32" s="133" t="s">
        <v>21</v>
      </c>
      <c r="O32" s="242">
        <v>3</v>
      </c>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1400</v>
      </c>
      <c r="K33" s="1216"/>
      <c r="L33" s="129" t="s">
        <v>149</v>
      </c>
      <c r="M33" s="384">
        <v>700</v>
      </c>
      <c r="N33" s="133" t="s">
        <v>21</v>
      </c>
      <c r="O33" s="242">
        <v>2</v>
      </c>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2300</v>
      </c>
      <c r="I35" s="143" t="s">
        <v>25</v>
      </c>
      <c r="J35" s="1213">
        <f>M35</f>
        <v>0</v>
      </c>
      <c r="K35" s="1214"/>
      <c r="L35" s="129" t="s">
        <v>149</v>
      </c>
      <c r="M35" s="417"/>
      <c r="N35" s="416" t="s">
        <v>407</v>
      </c>
      <c r="O35" s="418"/>
      <c r="P35" s="416" t="s">
        <v>408</v>
      </c>
      <c r="Q35" s="1161" t="s">
        <v>409</v>
      </c>
      <c r="R35" s="1161"/>
      <c r="S35" s="1162"/>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13">
        <f>M39</f>
        <v>0</v>
      </c>
      <c r="K39" s="1214"/>
      <c r="L39" s="129" t="s">
        <v>149</v>
      </c>
      <c r="M39" s="417"/>
      <c r="N39" s="416" t="s">
        <v>407</v>
      </c>
      <c r="O39" s="418"/>
      <c r="P39" s="416" t="s">
        <v>408</v>
      </c>
      <c r="Q39" s="1161" t="s">
        <v>409</v>
      </c>
      <c r="R39" s="1161"/>
      <c r="S39" s="1162"/>
      <c r="U39" s="412" t="s">
        <v>391</v>
      </c>
    </row>
    <row r="40" spans="1:21" ht="18.75" customHeight="1" x14ac:dyDescent="0.15">
      <c r="A40" s="1183" t="s">
        <v>163</v>
      </c>
      <c r="B40" s="1183"/>
      <c r="C40" s="1183"/>
      <c r="D40" s="1183"/>
      <c r="E40" s="1150">
        <f>SUM(J40:K46)</f>
        <v>15500</v>
      </c>
      <c r="F40" s="1151"/>
      <c r="G40" s="1143" t="s">
        <v>149</v>
      </c>
      <c r="H40" s="1182" t="s">
        <v>207</v>
      </c>
      <c r="I40" s="1182"/>
      <c r="J40" s="1159">
        <v>15500</v>
      </c>
      <c r="K40" s="1160"/>
      <c r="L40" s="129" t="s">
        <v>149</v>
      </c>
      <c r="M40" s="1175" t="s">
        <v>480</v>
      </c>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5000</v>
      </c>
      <c r="F50" s="1212"/>
      <c r="G50" s="129" t="s">
        <v>149</v>
      </c>
      <c r="H50" s="1139" t="s">
        <v>221</v>
      </c>
      <c r="I50" s="1204"/>
      <c r="J50" s="1159">
        <v>5000</v>
      </c>
      <c r="K50" s="1160"/>
      <c r="L50" s="129" t="s">
        <v>149</v>
      </c>
      <c r="M50" s="1156" t="s">
        <v>481</v>
      </c>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179"/>
      <c r="K54" s="1180"/>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179"/>
      <c r="K55" s="1180"/>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27800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27800</v>
      </c>
      <c r="D60" s="1191"/>
      <c r="E60" s="1192"/>
      <c r="F60" s="134" t="s">
        <v>165</v>
      </c>
      <c r="G60" s="1190">
        <f>E57</f>
        <v>27800</v>
      </c>
      <c r="H60" s="1192"/>
      <c r="I60" s="134" t="s">
        <v>166</v>
      </c>
      <c r="J60" s="1193">
        <f>C60-G60</f>
        <v>0</v>
      </c>
      <c r="K60" s="1194"/>
      <c r="L60" s="1195"/>
    </row>
    <row r="61" spans="1:21" ht="6.75" customHeight="1" x14ac:dyDescent="0.15"/>
    <row r="62" spans="1:21" ht="22.5" customHeight="1" x14ac:dyDescent="0.15">
      <c r="K62" s="146" t="s">
        <v>459</v>
      </c>
      <c r="L62" s="310">
        <v>3</v>
      </c>
      <c r="M62" s="146" t="s">
        <v>362</v>
      </c>
      <c r="N62" s="310">
        <v>10</v>
      </c>
      <c r="O62" s="146" t="s">
        <v>361</v>
      </c>
      <c r="P62" s="310">
        <v>7</v>
      </c>
      <c r="Q62" s="146" t="s">
        <v>26</v>
      </c>
    </row>
    <row r="63" spans="1:21" ht="23.25" customHeight="1" x14ac:dyDescent="0.15">
      <c r="K63" s="1174" t="s">
        <v>168</v>
      </c>
      <c r="L63" s="1174"/>
      <c r="M63" s="1138" t="s">
        <v>483</v>
      </c>
      <c r="N63" s="1138"/>
      <c r="O63" s="1138"/>
      <c r="P63" s="1138"/>
      <c r="Q63" s="1138"/>
    </row>
  </sheetData>
  <mergeCells count="146">
    <mergeCell ref="A22:F22"/>
    <mergeCell ref="E18:F18"/>
    <mergeCell ref="A26:B26"/>
    <mergeCell ref="E32:F39"/>
    <mergeCell ref="J16:S16"/>
    <mergeCell ref="J17:S17"/>
    <mergeCell ref="J18:S18"/>
    <mergeCell ref="O19:S19"/>
    <mergeCell ref="O20:S20"/>
    <mergeCell ref="J21:S21"/>
    <mergeCell ref="J22:S22"/>
    <mergeCell ref="J24:S24"/>
    <mergeCell ref="I2:S2"/>
    <mergeCell ref="C4:N4"/>
    <mergeCell ref="E19:F20"/>
    <mergeCell ref="J27:L27"/>
    <mergeCell ref="J36:K36"/>
    <mergeCell ref="J37:K37"/>
    <mergeCell ref="J38:K38"/>
    <mergeCell ref="G17:H17"/>
    <mergeCell ref="G18:H18"/>
    <mergeCell ref="G21:H21"/>
    <mergeCell ref="G22:H22"/>
    <mergeCell ref="G24:H24"/>
    <mergeCell ref="I19:I20"/>
    <mergeCell ref="A16:F16"/>
    <mergeCell ref="B17:F17"/>
    <mergeCell ref="A2:H2"/>
    <mergeCell ref="A15:B15"/>
    <mergeCell ref="G16:I16"/>
    <mergeCell ref="G3:M3"/>
    <mergeCell ref="B21:F21"/>
    <mergeCell ref="G32:G39"/>
    <mergeCell ref="E27:G27"/>
    <mergeCell ref="A28:D31"/>
    <mergeCell ref="H43:I43"/>
    <mergeCell ref="H44:I44"/>
    <mergeCell ref="H45:I45"/>
    <mergeCell ref="E50:F50"/>
    <mergeCell ref="J28:K28"/>
    <mergeCell ref="J29:K29"/>
    <mergeCell ref="J30:K30"/>
    <mergeCell ref="H47:I47"/>
    <mergeCell ref="J43:K43"/>
    <mergeCell ref="J44:K44"/>
    <mergeCell ref="J34:K34"/>
    <mergeCell ref="J41:K41"/>
    <mergeCell ref="J35:K35"/>
    <mergeCell ref="J42:K42"/>
    <mergeCell ref="E40:F46"/>
    <mergeCell ref="H28:I31"/>
    <mergeCell ref="A32:D39"/>
    <mergeCell ref="C60:E60"/>
    <mergeCell ref="G60:H60"/>
    <mergeCell ref="J60:L60"/>
    <mergeCell ref="A56:D56"/>
    <mergeCell ref="E56:F56"/>
    <mergeCell ref="J48:K48"/>
    <mergeCell ref="J50:K50"/>
    <mergeCell ref="J56:K56"/>
    <mergeCell ref="E51:F51"/>
    <mergeCell ref="H48:I48"/>
    <mergeCell ref="G52:G53"/>
    <mergeCell ref="J51:K51"/>
    <mergeCell ref="H50:I50"/>
    <mergeCell ref="J53:K53"/>
    <mergeCell ref="A50:D50"/>
    <mergeCell ref="A57:D57"/>
    <mergeCell ref="E52:F53"/>
    <mergeCell ref="A51:D51"/>
    <mergeCell ref="E57:F57"/>
    <mergeCell ref="A54:D54"/>
    <mergeCell ref="H56:I56"/>
    <mergeCell ref="H51:I51"/>
    <mergeCell ref="A55:D55"/>
    <mergeCell ref="E54:F54"/>
    <mergeCell ref="E55:F55"/>
    <mergeCell ref="G40:G46"/>
    <mergeCell ref="A27:D27"/>
    <mergeCell ref="H27:I27"/>
    <mergeCell ref="G28:G31"/>
    <mergeCell ref="A18:D20"/>
    <mergeCell ref="G19:H20"/>
    <mergeCell ref="Q34:S34"/>
    <mergeCell ref="Q33:S33"/>
    <mergeCell ref="Q32:S32"/>
    <mergeCell ref="A52:D53"/>
    <mergeCell ref="H52:I52"/>
    <mergeCell ref="H53:I53"/>
    <mergeCell ref="J40:K40"/>
    <mergeCell ref="A40:D46"/>
    <mergeCell ref="H40:I40"/>
    <mergeCell ref="H41:I41"/>
    <mergeCell ref="J31:K31"/>
    <mergeCell ref="J32:K32"/>
    <mergeCell ref="J33:K33"/>
    <mergeCell ref="J46:K46"/>
    <mergeCell ref="J39:K39"/>
    <mergeCell ref="H42:I42"/>
    <mergeCell ref="E28:F31"/>
    <mergeCell ref="K63:L63"/>
    <mergeCell ref="H32:I33"/>
    <mergeCell ref="H36:I37"/>
    <mergeCell ref="J45:K45"/>
    <mergeCell ref="J52:K52"/>
    <mergeCell ref="M45:S45"/>
    <mergeCell ref="M47:S47"/>
    <mergeCell ref="M52:S52"/>
    <mergeCell ref="M40:S40"/>
    <mergeCell ref="M41:S41"/>
    <mergeCell ref="M42:S42"/>
    <mergeCell ref="M43:S43"/>
    <mergeCell ref="M44:S44"/>
    <mergeCell ref="M46:S46"/>
    <mergeCell ref="M50:S50"/>
    <mergeCell ref="M51:S51"/>
    <mergeCell ref="J54:K54"/>
    <mergeCell ref="J55:K55"/>
    <mergeCell ref="H54:I54"/>
    <mergeCell ref="H55:I55"/>
    <mergeCell ref="J47:K47"/>
    <mergeCell ref="H46:I46"/>
    <mergeCell ref="Q1:R1"/>
    <mergeCell ref="C11:P11"/>
    <mergeCell ref="C12:P12"/>
    <mergeCell ref="C13:P13"/>
    <mergeCell ref="N1:O1"/>
    <mergeCell ref="A24:F24"/>
    <mergeCell ref="C6:H6"/>
    <mergeCell ref="M63:Q63"/>
    <mergeCell ref="H49:I49"/>
    <mergeCell ref="A47:D49"/>
    <mergeCell ref="E47:F49"/>
    <mergeCell ref="G47:G49"/>
    <mergeCell ref="M49:S49"/>
    <mergeCell ref="J49:K49"/>
    <mergeCell ref="M53:S53"/>
    <mergeCell ref="M56:S56"/>
    <mergeCell ref="M48:S48"/>
    <mergeCell ref="Q31:S31"/>
    <mergeCell ref="Q35:S35"/>
    <mergeCell ref="Q39:S39"/>
    <mergeCell ref="A23:F23"/>
    <mergeCell ref="J23:S23"/>
    <mergeCell ref="H57:S57"/>
    <mergeCell ref="M27:S27"/>
  </mergeCells>
  <phoneticPr fontId="1"/>
  <printOptions horizontalCentered="1"/>
  <pageMargins left="0.70866141732283472" right="0.70866141732283472" top="0.74803149606299213" bottom="0.55118110236220474" header="0.31496062992125984" footer="0.31496062992125984"/>
  <pageSetup paperSize="9" scale="7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A63"/>
  <sheetViews>
    <sheetView view="pageBreakPreview" topLeftCell="A43" zoomScale="80" zoomScaleNormal="100" zoomScaleSheetLayoutView="80" workbookViewId="0">
      <selection activeCell="Y72" sqref="Y72"/>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2</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44" t="s">
        <v>465</v>
      </c>
      <c r="D4" s="1244"/>
      <c r="E4" s="1244"/>
      <c r="F4" s="1244"/>
      <c r="G4" s="1244"/>
      <c r="H4" s="1244"/>
      <c r="I4" s="1244"/>
      <c r="J4" s="1244"/>
      <c r="K4" s="1244"/>
      <c r="L4" s="1244"/>
      <c r="M4" s="1244"/>
      <c r="N4" s="1244"/>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245">
        <v>44189</v>
      </c>
      <c r="D6" s="1244"/>
      <c r="E6" s="1244"/>
      <c r="F6" s="1244"/>
      <c r="G6" s="1244"/>
      <c r="H6" s="1244"/>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244" t="s">
        <v>475</v>
      </c>
      <c r="D11" s="1244"/>
      <c r="E11" s="1244"/>
      <c r="F11" s="1244"/>
      <c r="G11" s="1244"/>
      <c r="H11" s="1244"/>
      <c r="I11" s="1244"/>
      <c r="J11" s="1244"/>
      <c r="K11" s="1244"/>
      <c r="L11" s="1244"/>
      <c r="M11" s="1244"/>
      <c r="N11" s="1244"/>
      <c r="O11" s="1244"/>
      <c r="P11" s="1244"/>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246" t="s">
        <v>474</v>
      </c>
      <c r="D13" s="1246"/>
      <c r="E13" s="1246"/>
      <c r="F13" s="1246"/>
      <c r="G13" s="1246"/>
      <c r="H13" s="1246"/>
      <c r="I13" s="1246"/>
      <c r="J13" s="1246"/>
      <c r="K13" s="1246"/>
      <c r="L13" s="1246"/>
      <c r="M13" s="1246"/>
      <c r="N13" s="1246"/>
      <c r="O13" s="1246"/>
      <c r="P13" s="1246"/>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49">
        <v>300000</v>
      </c>
      <c r="H17" s="1250"/>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300000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723">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722">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59" t="s">
        <v>156</v>
      </c>
      <c r="B51" s="1259"/>
      <c r="C51" s="1259"/>
      <c r="D51" s="1259"/>
      <c r="E51" s="1260">
        <f>J51</f>
        <v>0</v>
      </c>
      <c r="F51" s="1261"/>
      <c r="G51" s="721" t="s">
        <v>149</v>
      </c>
      <c r="H51" s="1259" t="s">
        <v>157</v>
      </c>
      <c r="I51" s="1259"/>
      <c r="J51" s="1159"/>
      <c r="K51" s="1160"/>
      <c r="L51" s="721" t="s">
        <v>149</v>
      </c>
      <c r="M51" s="1262"/>
      <c r="N51" s="1263"/>
      <c r="O51" s="1263"/>
      <c r="P51" s="1263"/>
      <c r="Q51" s="1263"/>
      <c r="R51" s="1263"/>
      <c r="S51" s="1264"/>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300000</v>
      </c>
      <c r="F54" s="1212"/>
      <c r="G54" s="376" t="s">
        <v>149</v>
      </c>
      <c r="H54" s="1139"/>
      <c r="I54" s="1140"/>
      <c r="J54" s="1268">
        <v>300000</v>
      </c>
      <c r="K54" s="1269"/>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266"/>
      <c r="K56" s="1267"/>
      <c r="L56" s="376" t="s">
        <v>149</v>
      </c>
      <c r="M56" s="1156"/>
      <c r="N56" s="1157"/>
      <c r="O56" s="1157"/>
      <c r="P56" s="1157"/>
      <c r="Q56" s="1157"/>
      <c r="R56" s="1157"/>
      <c r="S56" s="1158"/>
    </row>
    <row r="57" spans="1:21" ht="21.75" customHeight="1" thickBot="1" x14ac:dyDescent="0.2">
      <c r="A57" s="1134" t="s">
        <v>154</v>
      </c>
      <c r="B57" s="1135"/>
      <c r="C57" s="1135"/>
      <c r="D57" s="1135"/>
      <c r="E57" s="1206">
        <f>SUM(E28:F56)</f>
        <v>300000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300000</v>
      </c>
      <c r="D60" s="1191"/>
      <c r="E60" s="1192"/>
      <c r="F60" s="134" t="s">
        <v>165</v>
      </c>
      <c r="G60" s="1190">
        <f>E57</f>
        <v>300000</v>
      </c>
      <c r="H60" s="1192"/>
      <c r="I60" s="134" t="s">
        <v>166</v>
      </c>
      <c r="J60" s="1193">
        <f>C60-G60</f>
        <v>0</v>
      </c>
      <c r="K60" s="1194"/>
      <c r="L60" s="1195"/>
    </row>
    <row r="61" spans="1:21" ht="6.75" customHeight="1" x14ac:dyDescent="0.15"/>
    <row r="62" spans="1:21" ht="22.5" customHeight="1" x14ac:dyDescent="0.15">
      <c r="K62" s="146" t="s">
        <v>459</v>
      </c>
      <c r="L62" s="720">
        <v>3</v>
      </c>
      <c r="M62" s="146" t="s">
        <v>362</v>
      </c>
      <c r="N62" s="720">
        <v>12</v>
      </c>
      <c r="O62" s="146" t="s">
        <v>361</v>
      </c>
      <c r="P62" s="720">
        <v>3</v>
      </c>
      <c r="Q62" s="146" t="s">
        <v>26</v>
      </c>
    </row>
    <row r="63" spans="1:21" ht="23.25" customHeight="1" x14ac:dyDescent="0.15">
      <c r="K63" s="1174" t="s">
        <v>168</v>
      </c>
      <c r="L63" s="1174"/>
      <c r="M63" s="1265" t="s">
        <v>484</v>
      </c>
      <c r="N63" s="1265"/>
      <c r="O63" s="1265"/>
      <c r="P63" s="1265"/>
      <c r="Q63" s="1265"/>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A63"/>
  <sheetViews>
    <sheetView view="pageBreakPreview" zoomScale="80" zoomScaleNormal="100" zoomScaleSheetLayoutView="80" workbookViewId="0">
      <selection activeCell="K63" sqref="K63:L63"/>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3</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44" t="s">
        <v>464</v>
      </c>
      <c r="D4" s="1244"/>
      <c r="E4" s="1244"/>
      <c r="F4" s="1244"/>
      <c r="G4" s="1244"/>
      <c r="H4" s="1244"/>
      <c r="I4" s="1244"/>
      <c r="J4" s="1244"/>
      <c r="K4" s="1244"/>
      <c r="L4" s="1244"/>
      <c r="M4" s="1244"/>
      <c r="N4" s="1244"/>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245">
        <v>44265</v>
      </c>
      <c r="D6" s="1244"/>
      <c r="E6" s="1244"/>
      <c r="F6" s="1244"/>
      <c r="G6" s="1244"/>
      <c r="H6" s="1244"/>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244" t="s">
        <v>475</v>
      </c>
      <c r="D11" s="1244"/>
      <c r="E11" s="1244"/>
      <c r="F11" s="1244"/>
      <c r="G11" s="1244"/>
      <c r="H11" s="1244"/>
      <c r="I11" s="1244"/>
      <c r="J11" s="1244"/>
      <c r="K11" s="1244"/>
      <c r="L11" s="1244"/>
      <c r="M11" s="1244"/>
      <c r="N11" s="1244"/>
      <c r="O11" s="1244"/>
      <c r="P11" s="1244"/>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246" t="s">
        <v>495</v>
      </c>
      <c r="D13" s="1246"/>
      <c r="E13" s="1246"/>
      <c r="F13" s="1246"/>
      <c r="G13" s="1246"/>
      <c r="H13" s="1246"/>
      <c r="I13" s="1246"/>
      <c r="J13" s="1246"/>
      <c r="K13" s="1246"/>
      <c r="L13" s="1246"/>
      <c r="M13" s="1246"/>
      <c r="N13" s="1246"/>
      <c r="O13" s="1246"/>
      <c r="P13" s="1246"/>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49">
        <v>690000</v>
      </c>
      <c r="H17" s="1250"/>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690000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722">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59" t="s">
        <v>156</v>
      </c>
      <c r="B51" s="1259"/>
      <c r="C51" s="1259"/>
      <c r="D51" s="1259"/>
      <c r="E51" s="1260">
        <f>J51</f>
        <v>0</v>
      </c>
      <c r="F51" s="1261"/>
      <c r="G51" s="721" t="s">
        <v>149</v>
      </c>
      <c r="H51" s="1259" t="s">
        <v>157</v>
      </c>
      <c r="I51" s="1259"/>
      <c r="J51" s="1159"/>
      <c r="K51" s="1160"/>
      <c r="L51" s="721" t="s">
        <v>149</v>
      </c>
      <c r="M51" s="1262"/>
      <c r="N51" s="1263"/>
      <c r="O51" s="1263"/>
      <c r="P51" s="1263"/>
      <c r="Q51" s="1263"/>
      <c r="R51" s="1263"/>
      <c r="S51" s="1264"/>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690000</v>
      </c>
      <c r="F55" s="1155"/>
      <c r="G55" s="376" t="s">
        <v>149</v>
      </c>
      <c r="H55" s="1139"/>
      <c r="I55" s="1140"/>
      <c r="J55" s="1268">
        <v>690000</v>
      </c>
      <c r="K55" s="1269"/>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690000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690000</v>
      </c>
      <c r="D60" s="1191"/>
      <c r="E60" s="1192"/>
      <c r="F60" s="134" t="s">
        <v>165</v>
      </c>
      <c r="G60" s="1190">
        <f>E57</f>
        <v>690000</v>
      </c>
      <c r="H60" s="1192"/>
      <c r="I60" s="134" t="s">
        <v>166</v>
      </c>
      <c r="J60" s="1193">
        <f>C60-G60</f>
        <v>0</v>
      </c>
      <c r="K60" s="1194"/>
      <c r="L60" s="1195"/>
    </row>
    <row r="61" spans="1:21" ht="6.75" customHeight="1" x14ac:dyDescent="0.15"/>
    <row r="62" spans="1:21" ht="22.5" customHeight="1" x14ac:dyDescent="0.15">
      <c r="K62" s="146" t="s">
        <v>459</v>
      </c>
      <c r="L62" s="720">
        <v>4</v>
      </c>
      <c r="M62" s="146" t="s">
        <v>362</v>
      </c>
      <c r="N62" s="720">
        <v>3</v>
      </c>
      <c r="O62" s="146" t="s">
        <v>361</v>
      </c>
      <c r="P62" s="720">
        <v>10</v>
      </c>
      <c r="Q62" s="146" t="s">
        <v>26</v>
      </c>
    </row>
    <row r="63" spans="1:21" ht="23.25" customHeight="1" x14ac:dyDescent="0.15">
      <c r="K63" s="1174" t="s">
        <v>168</v>
      </c>
      <c r="L63" s="1174"/>
      <c r="M63" s="1265" t="s">
        <v>484</v>
      </c>
      <c r="N63" s="1265"/>
      <c r="O63" s="1265"/>
      <c r="P63" s="1265"/>
      <c r="Q63" s="1265"/>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4</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270"/>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5</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270"/>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63"/>
  <sheetViews>
    <sheetView view="pageBreakPreview" zoomScale="80" zoomScaleNormal="100" zoomScaleSheetLayoutView="80" workbookViewId="0">
      <selection activeCell="J21" sqref="J21:S21"/>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6</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7</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8</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S42"/>
  <sheetViews>
    <sheetView view="pageBreakPreview" zoomScaleNormal="100" zoomScaleSheetLayoutView="100" workbookViewId="0">
      <selection activeCell="D6" sqref="D6:E6"/>
    </sheetView>
  </sheetViews>
  <sheetFormatPr defaultRowHeight="12.75" x14ac:dyDescent="0.15"/>
  <cols>
    <col min="1" max="1" width="6.140625" customWidth="1"/>
    <col min="2" max="2" width="5.28515625" customWidth="1"/>
    <col min="3" max="3" width="11.42578125" customWidth="1"/>
    <col min="7" max="7" width="12.85546875" customWidth="1"/>
    <col min="8" max="8" width="4.7109375" customWidth="1"/>
    <col min="9" max="9" width="5.28515625" customWidth="1"/>
  </cols>
  <sheetData>
    <row r="1" spans="1:19" ht="24.75" customHeight="1" x14ac:dyDescent="0.15">
      <c r="C1" s="600" t="s">
        <v>459</v>
      </c>
      <c r="D1" s="1272"/>
      <c r="E1" s="99" t="s">
        <v>180</v>
      </c>
      <c r="F1" s="99"/>
      <c r="G1" s="99"/>
      <c r="H1" s="99"/>
      <c r="I1" s="99"/>
      <c r="J1" s="1271" t="s">
        <v>181</v>
      </c>
      <c r="K1" s="99"/>
      <c r="L1" s="99"/>
      <c r="S1" t="str">
        <f>C1&amp;D1&amp;E1&amp;D2</f>
        <v>令和年度　選手強化実績報告書（リーダー養成研修会）</v>
      </c>
    </row>
    <row r="2" spans="1:19" x14ac:dyDescent="0.15">
      <c r="A2" s="2"/>
      <c r="B2" s="2"/>
      <c r="C2" s="2"/>
      <c r="D2" s="777" t="s">
        <v>252</v>
      </c>
      <c r="E2" s="777"/>
      <c r="F2" s="777"/>
      <c r="G2" s="777"/>
      <c r="H2" s="777"/>
      <c r="I2" s="2"/>
      <c r="J2" s="67"/>
      <c r="K2" s="2"/>
      <c r="L2" s="2"/>
    </row>
    <row r="4" spans="1:19" x14ac:dyDescent="0.15">
      <c r="B4" s="766" t="s">
        <v>176</v>
      </c>
      <c r="C4" s="766"/>
      <c r="D4" s="779"/>
      <c r="E4" s="779"/>
      <c r="F4" s="779"/>
      <c r="G4" s="779"/>
      <c r="H4" s="779"/>
      <c r="J4" s="1" t="s">
        <v>126</v>
      </c>
      <c r="K4" t="s">
        <v>253</v>
      </c>
    </row>
    <row r="5" spans="1:19" x14ac:dyDescent="0.15">
      <c r="B5" s="139"/>
      <c r="C5" s="140"/>
      <c r="K5" t="s">
        <v>254</v>
      </c>
    </row>
    <row r="6" spans="1:19" x14ac:dyDescent="0.15">
      <c r="B6" s="766" t="s">
        <v>177</v>
      </c>
      <c r="C6" s="766"/>
      <c r="D6" s="778" t="s">
        <v>384</v>
      </c>
      <c r="E6" s="778"/>
      <c r="F6" s="779"/>
      <c r="G6" s="779"/>
      <c r="H6" s="779"/>
      <c r="J6" s="1" t="s">
        <v>126</v>
      </c>
      <c r="K6" t="s">
        <v>125</v>
      </c>
    </row>
    <row r="7" spans="1:19" x14ac:dyDescent="0.15">
      <c r="B7" s="140"/>
      <c r="C7" s="140"/>
      <c r="K7" t="s">
        <v>255</v>
      </c>
    </row>
    <row r="8" spans="1:19" x14ac:dyDescent="0.15">
      <c r="B8" s="766" t="s">
        <v>178</v>
      </c>
      <c r="C8" s="766"/>
      <c r="D8" s="778" t="s">
        <v>385</v>
      </c>
      <c r="E8" s="778"/>
      <c r="F8" s="779"/>
      <c r="G8" s="779"/>
      <c r="H8" s="779"/>
      <c r="J8" s="1" t="s">
        <v>126</v>
      </c>
      <c r="K8" t="s">
        <v>125</v>
      </c>
    </row>
    <row r="9" spans="1:19" x14ac:dyDescent="0.15">
      <c r="B9" s="140"/>
      <c r="C9" s="140"/>
    </row>
    <row r="10" spans="1:19" x14ac:dyDescent="0.15">
      <c r="B10" s="766" t="s">
        <v>107</v>
      </c>
      <c r="C10" s="766"/>
      <c r="D10" s="780"/>
      <c r="E10" s="779"/>
      <c r="F10" s="779"/>
      <c r="G10" s="779"/>
      <c r="H10" s="779"/>
      <c r="J10" s="1" t="s">
        <v>126</v>
      </c>
      <c r="K10" t="s">
        <v>125</v>
      </c>
    </row>
    <row r="13" spans="1:19" x14ac:dyDescent="0.15">
      <c r="B13" t="s">
        <v>109</v>
      </c>
    </row>
    <row r="15" spans="1:19" x14ac:dyDescent="0.15">
      <c r="B15" s="769" t="s">
        <v>374</v>
      </c>
      <c r="C15" s="769"/>
      <c r="D15" s="768" t="s">
        <v>460</v>
      </c>
      <c r="E15" s="768"/>
    </row>
    <row r="16" spans="1:19" ht="6.6" customHeight="1" x14ac:dyDescent="0.15">
      <c r="B16" s="67"/>
      <c r="C16" s="67"/>
    </row>
    <row r="17" spans="2:8" ht="13.5" thickBot="1" x14ac:dyDescent="0.2">
      <c r="B17" s="414" t="s">
        <v>395</v>
      </c>
      <c r="C17" s="1"/>
    </row>
    <row r="18" spans="2:8" ht="13.5" thickBot="1" x14ac:dyDescent="0.2">
      <c r="B18" s="415"/>
      <c r="C18" t="s">
        <v>400</v>
      </c>
      <c r="E18" s="767" t="s">
        <v>396</v>
      </c>
      <c r="F18" s="767"/>
      <c r="G18" s="767"/>
      <c r="H18" s="767"/>
    </row>
    <row r="19" spans="2:8" ht="4.9000000000000004" customHeight="1" thickBot="1" x14ac:dyDescent="0.2">
      <c r="E19" s="767"/>
      <c r="F19" s="767"/>
      <c r="G19" s="767"/>
      <c r="H19" s="767"/>
    </row>
    <row r="20" spans="2:8" ht="13.5" thickBot="1" x14ac:dyDescent="0.2">
      <c r="B20" s="415"/>
      <c r="C20" t="s">
        <v>401</v>
      </c>
      <c r="E20" s="767" t="s">
        <v>37</v>
      </c>
      <c r="F20" s="767"/>
      <c r="G20" s="767"/>
      <c r="H20" s="767"/>
    </row>
    <row r="21" spans="2:8" ht="4.1500000000000004" customHeight="1" thickBot="1" x14ac:dyDescent="0.2">
      <c r="E21" s="767"/>
      <c r="F21" s="767"/>
      <c r="G21" s="767"/>
      <c r="H21" s="767"/>
    </row>
    <row r="22" spans="2:8" ht="13.5" thickBot="1" x14ac:dyDescent="0.2">
      <c r="B22" s="415"/>
      <c r="C22" t="s">
        <v>402</v>
      </c>
      <c r="E22" s="767" t="s">
        <v>111</v>
      </c>
      <c r="F22" s="767"/>
      <c r="G22" s="767"/>
      <c r="H22" s="767"/>
    </row>
    <row r="24" spans="2:8" x14ac:dyDescent="0.15">
      <c r="B24" s="770" t="s">
        <v>375</v>
      </c>
      <c r="C24" s="770"/>
      <c r="E24" s="767"/>
      <c r="F24" s="767"/>
      <c r="G24" s="767"/>
      <c r="H24" s="767"/>
    </row>
    <row r="25" spans="2:8" ht="13.5" thickBot="1" x14ac:dyDescent="0.2">
      <c r="B25" s="414" t="s">
        <v>395</v>
      </c>
      <c r="C25" s="1"/>
    </row>
    <row r="26" spans="2:8" ht="13.5" thickBot="1" x14ac:dyDescent="0.2">
      <c r="B26" s="415"/>
      <c r="C26" t="s">
        <v>403</v>
      </c>
      <c r="E26" s="767" t="s">
        <v>113</v>
      </c>
      <c r="F26" s="767"/>
      <c r="G26" s="767"/>
      <c r="H26" s="767"/>
    </row>
    <row r="27" spans="2:8" ht="6" customHeight="1" thickBot="1" x14ac:dyDescent="0.2">
      <c r="E27" s="767"/>
      <c r="F27" s="767"/>
      <c r="G27" s="767"/>
      <c r="H27" s="767"/>
    </row>
    <row r="28" spans="2:8" ht="13.5" thickBot="1" x14ac:dyDescent="0.2">
      <c r="B28" s="415"/>
      <c r="C28" t="s">
        <v>404</v>
      </c>
      <c r="E28" s="767" t="s">
        <v>112</v>
      </c>
      <c r="F28" s="767"/>
      <c r="G28" s="767"/>
      <c r="H28" s="767"/>
    </row>
    <row r="29" spans="2:8" ht="4.9000000000000004" customHeight="1" thickBot="1" x14ac:dyDescent="0.2">
      <c r="E29" s="767"/>
      <c r="F29" s="767"/>
      <c r="G29" s="767"/>
      <c r="H29" s="767"/>
    </row>
    <row r="30" spans="2:8" ht="13.5" thickBot="1" x14ac:dyDescent="0.2">
      <c r="B30" s="415"/>
      <c r="C30" t="s">
        <v>405</v>
      </c>
      <c r="E30" s="767" t="s">
        <v>434</v>
      </c>
      <c r="F30" s="767"/>
      <c r="G30" s="767"/>
      <c r="H30" s="767"/>
    </row>
    <row r="31" spans="2:8" x14ac:dyDescent="0.15">
      <c r="E31" s="767" t="s">
        <v>397</v>
      </c>
      <c r="F31" s="767"/>
      <c r="G31" s="767"/>
      <c r="H31" s="767"/>
    </row>
    <row r="32" spans="2:8" x14ac:dyDescent="0.15">
      <c r="E32" t="s">
        <v>398</v>
      </c>
    </row>
    <row r="33" spans="2:10" ht="4.9000000000000004" customHeight="1" thickBot="1" x14ac:dyDescent="0.2"/>
    <row r="34" spans="2:10" ht="13.5" thickBot="1" x14ac:dyDescent="0.2">
      <c r="B34" s="415"/>
      <c r="C34" t="s">
        <v>406</v>
      </c>
      <c r="E34" s="767" t="s">
        <v>399</v>
      </c>
      <c r="F34" s="767"/>
      <c r="G34" s="767"/>
      <c r="H34" s="767"/>
    </row>
    <row r="36" spans="2:10" ht="30.75" customHeight="1" x14ac:dyDescent="0.15"/>
    <row r="37" spans="2:10" x14ac:dyDescent="0.15">
      <c r="C37" t="s">
        <v>114</v>
      </c>
    </row>
    <row r="39" spans="2:10" ht="20.25" customHeight="1" x14ac:dyDescent="0.15">
      <c r="F39" s="776" t="s">
        <v>461</v>
      </c>
      <c r="G39" s="776"/>
      <c r="H39" s="776"/>
      <c r="J39" t="s">
        <v>248</v>
      </c>
    </row>
    <row r="40" spans="2:10" ht="20.25" customHeight="1" x14ac:dyDescent="0.15">
      <c r="D40" s="774" t="s">
        <v>182</v>
      </c>
      <c r="E40" s="774"/>
      <c r="F40" s="775"/>
      <c r="G40" s="775"/>
      <c r="H40" s="234" t="s">
        <v>115</v>
      </c>
      <c r="J40" t="s">
        <v>247</v>
      </c>
    </row>
    <row r="41" spans="2:10" ht="17.25" customHeight="1" x14ac:dyDescent="0.15">
      <c r="D41" s="772" t="s">
        <v>230</v>
      </c>
      <c r="E41" s="53" t="s">
        <v>231</v>
      </c>
      <c r="F41" s="771"/>
      <c r="G41" s="771"/>
      <c r="H41" s="771"/>
      <c r="J41" t="s">
        <v>249</v>
      </c>
    </row>
    <row r="42" spans="2:10" ht="17.25" customHeight="1" x14ac:dyDescent="0.15">
      <c r="D42" s="773"/>
      <c r="E42" s="53" t="s">
        <v>232</v>
      </c>
      <c r="F42" s="771"/>
      <c r="G42" s="771"/>
      <c r="H42" s="771"/>
    </row>
  </sheetData>
  <mergeCells count="33">
    <mergeCell ref="E22:H22"/>
    <mergeCell ref="D10:H10"/>
    <mergeCell ref="D4:H4"/>
    <mergeCell ref="E21:H21"/>
    <mergeCell ref="E18:H18"/>
    <mergeCell ref="E19:H19"/>
    <mergeCell ref="D2:H2"/>
    <mergeCell ref="D6:E6"/>
    <mergeCell ref="F6:H6"/>
    <mergeCell ref="D8:E8"/>
    <mergeCell ref="F8:H8"/>
    <mergeCell ref="B24:C24"/>
    <mergeCell ref="E34:H34"/>
    <mergeCell ref="F41:H41"/>
    <mergeCell ref="E27:H27"/>
    <mergeCell ref="F42:H42"/>
    <mergeCell ref="D41:D42"/>
    <mergeCell ref="E30:H30"/>
    <mergeCell ref="E31:H31"/>
    <mergeCell ref="E28:H28"/>
    <mergeCell ref="D40:E40"/>
    <mergeCell ref="E24:H24"/>
    <mergeCell ref="E26:H26"/>
    <mergeCell ref="F40:G40"/>
    <mergeCell ref="F39:H39"/>
    <mergeCell ref="E29:H29"/>
    <mergeCell ref="B4:C4"/>
    <mergeCell ref="B6:C6"/>
    <mergeCell ref="B8:C8"/>
    <mergeCell ref="B10:C10"/>
    <mergeCell ref="E20:H20"/>
    <mergeCell ref="D15:E15"/>
    <mergeCell ref="B15:C15"/>
  </mergeCells>
  <phoneticPr fontId="1"/>
  <printOptions horizontalCentered="1"/>
  <pageMargins left="0.51181102362204722" right="0.51181102362204722" top="1.3385826771653544" bottom="0.74803149606299213" header="0.31496062992125984" footer="0.31496062992125984"/>
  <pageSetup paperSize="9" scale="12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9</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10</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11</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12</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13</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14</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15</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24.6"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16</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17</v>
      </c>
      <c r="R1" s="1103"/>
      <c r="S1" s="146"/>
    </row>
    <row r="2" spans="1:27" ht="20.25" customHeight="1" x14ac:dyDescent="0.15">
      <c r="A2" s="1238" t="s">
        <v>394</v>
      </c>
      <c r="B2" s="1238"/>
      <c r="C2" s="1238"/>
      <c r="D2" s="1238"/>
      <c r="E2" s="1238"/>
      <c r="F2" s="1238"/>
      <c r="G2" s="1238"/>
      <c r="H2" s="1238"/>
      <c r="I2" s="1229" t="s">
        <v>462</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18</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1"/>
  <sheetViews>
    <sheetView view="pageBreakPreview" zoomScaleNormal="100" zoomScaleSheetLayoutView="100" workbookViewId="0">
      <selection activeCell="K10" sqref="K10"/>
    </sheetView>
  </sheetViews>
  <sheetFormatPr defaultRowHeight="12.75" x14ac:dyDescent="0.15"/>
  <cols>
    <col min="1" max="1" width="1.28515625" customWidth="1"/>
    <col min="2" max="2" width="14.28515625" customWidth="1"/>
    <col min="3" max="3" width="1.28515625" customWidth="1"/>
    <col min="4" max="4" width="16.28515625" customWidth="1"/>
    <col min="5" max="5" width="13.140625" customWidth="1"/>
    <col min="6" max="6" width="1.42578125" customWidth="1"/>
    <col min="7" max="7" width="6.7109375" customWidth="1"/>
    <col min="8" max="8" width="1.42578125" customWidth="1"/>
    <col min="9" max="9" width="15.7109375" customWidth="1"/>
    <col min="10" max="10" width="1.42578125" customWidth="1"/>
    <col min="11" max="11" width="15.28515625" customWidth="1"/>
    <col min="12" max="12" width="19.42578125" customWidth="1"/>
    <col min="13" max="13" width="4.140625" customWidth="1"/>
    <col min="14" max="17" width="19.85546875" customWidth="1"/>
    <col min="19" max="19" width="9.7109375" bestFit="1" customWidth="1"/>
    <col min="20" max="20" width="17.7109375" customWidth="1"/>
  </cols>
  <sheetData>
    <row r="1" spans="1:21" ht="27.75" customHeight="1" x14ac:dyDescent="0.15">
      <c r="B1" s="99"/>
      <c r="C1" s="781" t="str">
        <f>'表（はじめに入力）'!C1&amp;'表（はじめに入力）'!D1&amp;'表（はじめに入力）'!E1</f>
        <v>令和年度　選手強化実績報告書</v>
      </c>
      <c r="D1" s="781"/>
      <c r="E1" s="781"/>
      <c r="F1" s="781"/>
      <c r="G1" s="781"/>
      <c r="H1" s="781"/>
      <c r="I1" s="781"/>
      <c r="J1" s="781"/>
      <c r="K1" s="781"/>
      <c r="L1" s="99"/>
      <c r="M1" s="67"/>
      <c r="N1" s="67"/>
      <c r="O1" s="2"/>
      <c r="P1" s="2"/>
      <c r="Q1" s="2"/>
      <c r="S1">
        <v>24</v>
      </c>
      <c r="T1" t="s">
        <v>44</v>
      </c>
      <c r="U1" t="s">
        <v>69</v>
      </c>
    </row>
    <row r="2" spans="1:21" ht="19.5" customHeight="1" x14ac:dyDescent="0.15">
      <c r="A2" s="2"/>
      <c r="B2" s="2"/>
      <c r="C2" s="2"/>
      <c r="D2" s="806" t="str">
        <f>'表（はじめに入力）'!D2</f>
        <v>（リーダー養成研修会）</v>
      </c>
      <c r="E2" s="806"/>
      <c r="F2" s="806"/>
      <c r="G2" s="806"/>
      <c r="H2" s="806"/>
      <c r="I2" s="806"/>
      <c r="J2" s="806"/>
      <c r="K2" s="806"/>
      <c r="L2" s="2"/>
      <c r="M2" s="2"/>
      <c r="N2" s="2"/>
      <c r="O2" s="2"/>
      <c r="P2" s="2"/>
      <c r="Q2" s="2"/>
      <c r="T2">
        <f>'７－３'!BF1</f>
        <v>0</v>
      </c>
    </row>
    <row r="3" spans="1:21" ht="27.75" customHeight="1" x14ac:dyDescent="0.15">
      <c r="I3" s="782">
        <f>'表（はじめに入力）'!D4</f>
        <v>0</v>
      </c>
      <c r="J3" s="782"/>
      <c r="K3" s="782"/>
      <c r="L3" s="782"/>
      <c r="M3" s="71"/>
      <c r="N3" t="s">
        <v>257</v>
      </c>
      <c r="T3" t="s">
        <v>68</v>
      </c>
    </row>
    <row r="4" spans="1:21" ht="27.75" customHeight="1" x14ac:dyDescent="0.15">
      <c r="I4" s="53" t="str">
        <f>'表（はじめに入力）'!$D$6</f>
        <v>部長</v>
      </c>
      <c r="J4" s="805" t="str">
        <f>'表（はじめに入力）'!F6&amp;"　　印"</f>
        <v>　　印</v>
      </c>
      <c r="K4" s="805"/>
      <c r="L4" s="805"/>
      <c r="N4" t="s">
        <v>257</v>
      </c>
      <c r="T4" t="s">
        <v>45</v>
      </c>
    </row>
    <row r="5" spans="1:21" ht="27.75" customHeight="1" x14ac:dyDescent="0.15">
      <c r="A5" t="s">
        <v>50</v>
      </c>
      <c r="D5" t="s">
        <v>51</v>
      </c>
    </row>
    <row r="6" spans="1:21" ht="12" customHeight="1" x14ac:dyDescent="0.15">
      <c r="G6" s="51"/>
      <c r="H6" s="51"/>
      <c r="I6" s="2"/>
      <c r="J6" s="2"/>
      <c r="K6" s="2"/>
      <c r="L6" s="2"/>
      <c r="M6" s="2"/>
      <c r="N6" s="2"/>
      <c r="O6" s="2"/>
      <c r="P6" s="2"/>
      <c r="Q6" s="2"/>
    </row>
    <row r="7" spans="1:21" ht="27.75" customHeight="1" thickBot="1" x14ac:dyDescent="0.2">
      <c r="A7" t="s">
        <v>52</v>
      </c>
      <c r="L7" s="1" t="s">
        <v>23</v>
      </c>
      <c r="M7" s="1"/>
      <c r="N7" s="67" t="s">
        <v>251</v>
      </c>
      <c r="O7" s="1"/>
      <c r="P7" s="1"/>
      <c r="Q7" s="1"/>
    </row>
    <row r="8" spans="1:21" ht="23.25" customHeight="1" thickBot="1" x14ac:dyDescent="0.2">
      <c r="A8" s="369"/>
      <c r="B8" s="370" t="s">
        <v>53</v>
      </c>
      <c r="C8" s="371"/>
      <c r="D8" s="372" t="s">
        <v>54</v>
      </c>
      <c r="E8" s="373" t="s">
        <v>55</v>
      </c>
      <c r="F8" s="374"/>
      <c r="G8" s="803" t="s">
        <v>53</v>
      </c>
      <c r="H8" s="804"/>
      <c r="I8" s="804"/>
      <c r="J8" s="371"/>
      <c r="K8" s="372" t="s">
        <v>54</v>
      </c>
      <c r="L8" s="375" t="s">
        <v>55</v>
      </c>
      <c r="M8" s="64"/>
      <c r="N8" s="783" t="s">
        <v>256</v>
      </c>
      <c r="O8" s="783"/>
      <c r="P8" s="783"/>
      <c r="Q8" s="64"/>
    </row>
    <row r="9" spans="1:21" ht="33.75" customHeight="1" x14ac:dyDescent="0.15">
      <c r="A9" s="37"/>
      <c r="B9" s="350" t="s">
        <v>470</v>
      </c>
      <c r="C9" s="10"/>
      <c r="D9" s="378">
        <f>帳簿!M342</f>
        <v>1000000</v>
      </c>
      <c r="E9" s="351" t="s">
        <v>56</v>
      </c>
      <c r="F9" s="801" t="s">
        <v>2</v>
      </c>
      <c r="G9" s="802"/>
      <c r="H9" s="9"/>
      <c r="I9" s="350" t="s">
        <v>345</v>
      </c>
      <c r="J9" s="10"/>
      <c r="K9" s="378">
        <f>'７－３'!P358</f>
        <v>5000</v>
      </c>
      <c r="L9" s="57"/>
      <c r="M9" s="65"/>
      <c r="N9" s="65"/>
      <c r="O9" s="65"/>
      <c r="P9" s="65"/>
      <c r="Q9" s="65"/>
    </row>
    <row r="10" spans="1:21" ht="33.75" customHeight="1" x14ac:dyDescent="0.15">
      <c r="A10" s="52"/>
      <c r="B10" s="53" t="s">
        <v>471</v>
      </c>
      <c r="C10" s="54"/>
      <c r="D10" s="379">
        <f>帳簿!M343</f>
        <v>0</v>
      </c>
      <c r="E10" s="55" t="s">
        <v>56</v>
      </c>
      <c r="F10" s="797" t="s">
        <v>117</v>
      </c>
      <c r="G10" s="798"/>
      <c r="H10" s="28"/>
      <c r="I10" s="53" t="s">
        <v>3</v>
      </c>
      <c r="J10" s="54"/>
      <c r="K10" s="379">
        <f>'７－３'!U358</f>
        <v>2300</v>
      </c>
      <c r="L10" s="58"/>
      <c r="M10" s="66"/>
      <c r="N10" s="71" t="s">
        <v>378</v>
      </c>
      <c r="O10" s="66"/>
      <c r="P10" s="66"/>
      <c r="Q10" s="66"/>
    </row>
    <row r="11" spans="1:21" ht="33.75" customHeight="1" x14ac:dyDescent="0.15">
      <c r="A11" s="52"/>
      <c r="B11" s="53"/>
      <c r="C11" s="54"/>
      <c r="D11" s="379">
        <f>帳簿!M344</f>
        <v>0</v>
      </c>
      <c r="E11" s="55"/>
      <c r="F11" s="799"/>
      <c r="G11" s="800"/>
      <c r="H11" s="28"/>
      <c r="I11" s="53" t="s">
        <v>4</v>
      </c>
      <c r="J11" s="54"/>
      <c r="K11" s="379">
        <f>'７－３'!Z358</f>
        <v>0</v>
      </c>
      <c r="L11" s="59"/>
      <c r="M11" s="65"/>
      <c r="N11" s="65"/>
      <c r="O11" s="65"/>
      <c r="P11" s="65"/>
      <c r="Q11" s="65"/>
    </row>
    <row r="12" spans="1:21" ht="33.75" customHeight="1" x14ac:dyDescent="0.15">
      <c r="A12" s="52"/>
      <c r="B12" s="608"/>
      <c r="C12" s="54"/>
      <c r="D12" s="379">
        <f>帳簿!M345</f>
        <v>0</v>
      </c>
      <c r="E12" s="609"/>
      <c r="F12" s="785" t="s">
        <v>57</v>
      </c>
      <c r="G12" s="786"/>
      <c r="H12" s="28"/>
      <c r="I12" s="53" t="s">
        <v>58</v>
      </c>
      <c r="J12" s="54"/>
      <c r="K12" s="379">
        <f>'７－３'!AG359</f>
        <v>15500</v>
      </c>
      <c r="L12" s="59"/>
      <c r="M12" s="65"/>
      <c r="N12" s="71"/>
      <c r="O12" s="65"/>
      <c r="P12" s="65"/>
      <c r="Q12" s="65"/>
    </row>
    <row r="13" spans="1:21" ht="33.75" customHeight="1" x14ac:dyDescent="0.15">
      <c r="A13" s="52"/>
      <c r="B13" s="53"/>
      <c r="C13" s="54"/>
      <c r="D13" s="379"/>
      <c r="E13" s="349"/>
      <c r="F13" s="787"/>
      <c r="G13" s="788"/>
      <c r="H13" s="28"/>
      <c r="I13" s="53" t="s">
        <v>60</v>
      </c>
      <c r="J13" s="54"/>
      <c r="K13" s="379">
        <f>'７－３'!AG360</f>
        <v>0</v>
      </c>
      <c r="L13" s="59"/>
      <c r="M13" s="65"/>
      <c r="N13" s="65"/>
      <c r="O13" s="65"/>
      <c r="P13" s="65"/>
      <c r="Q13" s="65"/>
    </row>
    <row r="14" spans="1:21" ht="33.75" customHeight="1" x14ac:dyDescent="0.15">
      <c r="A14" s="37"/>
      <c r="B14" s="350" t="s">
        <v>59</v>
      </c>
      <c r="C14" s="10"/>
      <c r="D14" s="378">
        <f>'７－３'!L360</f>
        <v>6600</v>
      </c>
      <c r="E14" s="351"/>
      <c r="F14" s="787"/>
      <c r="G14" s="788"/>
      <c r="H14" s="28"/>
      <c r="I14" s="53" t="s">
        <v>100</v>
      </c>
      <c r="J14" s="54"/>
      <c r="K14" s="379">
        <f>'７－３'!AG361</f>
        <v>0</v>
      </c>
      <c r="L14" s="59"/>
      <c r="M14" s="65"/>
      <c r="N14" s="65"/>
      <c r="O14" s="65"/>
      <c r="P14" s="65"/>
      <c r="Q14" s="65"/>
    </row>
    <row r="15" spans="1:21" ht="33.75" customHeight="1" x14ac:dyDescent="0.15">
      <c r="A15" s="52"/>
      <c r="B15" s="53" t="s">
        <v>61</v>
      </c>
      <c r="C15" s="54"/>
      <c r="D15" s="379">
        <f>'７－３'!L364</f>
        <v>0</v>
      </c>
      <c r="E15" s="55"/>
      <c r="F15" s="787"/>
      <c r="G15" s="788"/>
      <c r="H15" s="28"/>
      <c r="I15" s="53" t="s">
        <v>63</v>
      </c>
      <c r="J15" s="54"/>
      <c r="K15" s="379">
        <f>'７－３'!AG362</f>
        <v>0</v>
      </c>
      <c r="L15" s="59"/>
      <c r="M15" s="65"/>
      <c r="N15" s="65"/>
      <c r="O15" s="65"/>
      <c r="P15" s="65"/>
      <c r="Q15" s="65"/>
    </row>
    <row r="16" spans="1:21" ht="33.75" customHeight="1" x14ac:dyDescent="0.15">
      <c r="A16" s="52"/>
      <c r="B16" s="53" t="s">
        <v>62</v>
      </c>
      <c r="C16" s="54"/>
      <c r="D16" s="379">
        <f>'７－３'!L363</f>
        <v>5000</v>
      </c>
      <c r="E16" s="349" t="s">
        <v>383</v>
      </c>
      <c r="F16" s="787"/>
      <c r="G16" s="788"/>
      <c r="H16" s="28"/>
      <c r="I16" s="53" t="s">
        <v>101</v>
      </c>
      <c r="J16" s="54"/>
      <c r="K16" s="379">
        <f>'７－３'!AG363</f>
        <v>0</v>
      </c>
      <c r="L16" s="59"/>
      <c r="M16" s="65"/>
      <c r="N16" s="65"/>
      <c r="O16" s="65"/>
      <c r="P16" s="65"/>
      <c r="Q16" s="65"/>
    </row>
    <row r="17" spans="1:19" ht="33.75" customHeight="1" x14ac:dyDescent="0.15">
      <c r="A17" s="52"/>
      <c r="B17" s="28" t="s">
        <v>250</v>
      </c>
      <c r="C17" s="54"/>
      <c r="D17" s="380">
        <f>'７－３'!L365</f>
        <v>6200</v>
      </c>
      <c r="E17" s="55"/>
      <c r="F17" s="787"/>
      <c r="G17" s="788"/>
      <c r="H17" s="28"/>
      <c r="I17" s="53" t="s">
        <v>103</v>
      </c>
      <c r="J17" s="54"/>
      <c r="K17" s="379">
        <f>'７－３'!AG364</f>
        <v>0</v>
      </c>
      <c r="L17" s="59"/>
      <c r="M17" s="65"/>
      <c r="N17" s="65"/>
      <c r="O17" s="65"/>
      <c r="P17" s="65"/>
      <c r="Q17" s="65"/>
    </row>
    <row r="18" spans="1:19" ht="33.75" customHeight="1" x14ac:dyDescent="0.15">
      <c r="A18" s="52"/>
      <c r="B18" s="28"/>
      <c r="C18" s="54"/>
      <c r="D18" s="380"/>
      <c r="E18" s="55"/>
      <c r="F18" s="789"/>
      <c r="G18" s="790"/>
      <c r="H18" s="28"/>
      <c r="I18" s="53" t="s">
        <v>64</v>
      </c>
      <c r="J18" s="54"/>
      <c r="K18" s="379">
        <f>'７－３'!AG365</f>
        <v>0</v>
      </c>
      <c r="L18" s="59"/>
      <c r="M18" s="65"/>
      <c r="N18" s="65"/>
      <c r="O18" s="65"/>
      <c r="P18" s="65"/>
      <c r="Q18" s="65"/>
    </row>
    <row r="19" spans="1:19" ht="33.75" customHeight="1" x14ac:dyDescent="0.15">
      <c r="A19" s="52"/>
      <c r="B19" s="28"/>
      <c r="C19" s="54"/>
      <c r="D19" s="380"/>
      <c r="E19" s="18"/>
      <c r="F19" s="807" t="s">
        <v>65</v>
      </c>
      <c r="G19" s="808"/>
      <c r="H19" s="28"/>
      <c r="I19" s="53" t="s">
        <v>116</v>
      </c>
      <c r="J19" s="54"/>
      <c r="K19" s="379">
        <f>'７－３'!AJ359</f>
        <v>0</v>
      </c>
      <c r="L19" s="59"/>
      <c r="M19" s="65"/>
      <c r="N19" s="65"/>
      <c r="O19" s="65"/>
      <c r="P19" s="65"/>
      <c r="Q19" s="65"/>
    </row>
    <row r="20" spans="1:19" ht="33.75" customHeight="1" x14ac:dyDescent="0.15">
      <c r="A20" s="52"/>
      <c r="B20" s="28"/>
      <c r="C20" s="54"/>
      <c r="D20" s="380"/>
      <c r="E20" s="18"/>
      <c r="F20" s="809"/>
      <c r="G20" s="810"/>
      <c r="H20" s="102"/>
      <c r="I20" s="103" t="s">
        <v>102</v>
      </c>
      <c r="J20" s="54"/>
      <c r="K20" s="379">
        <f>'７－３'!AJ360</f>
        <v>0</v>
      </c>
      <c r="L20" s="59"/>
      <c r="M20" s="65"/>
      <c r="N20" s="65"/>
      <c r="O20" s="65"/>
      <c r="P20" s="65"/>
      <c r="Q20" s="65"/>
    </row>
    <row r="21" spans="1:19" ht="33.75" customHeight="1" x14ac:dyDescent="0.15">
      <c r="A21" s="52"/>
      <c r="B21" s="28"/>
      <c r="C21" s="54"/>
      <c r="D21" s="380"/>
      <c r="E21" s="18"/>
      <c r="F21" s="811"/>
      <c r="G21" s="812"/>
      <c r="H21" s="102"/>
      <c r="I21" s="103" t="s">
        <v>387</v>
      </c>
      <c r="J21" s="54"/>
      <c r="K21" s="379">
        <f>'７－３'!AJ361</f>
        <v>0</v>
      </c>
      <c r="L21" s="59"/>
      <c r="M21" s="65"/>
      <c r="N21" s="65"/>
      <c r="O21" s="65"/>
      <c r="P21" s="65"/>
      <c r="Q21" s="65"/>
    </row>
    <row r="22" spans="1:19" ht="33.75" customHeight="1" x14ac:dyDescent="0.15">
      <c r="A22" s="52"/>
      <c r="B22" s="28"/>
      <c r="C22" s="54"/>
      <c r="D22" s="380"/>
      <c r="E22" s="55"/>
      <c r="F22" s="104"/>
      <c r="G22" s="791" t="s">
        <v>118</v>
      </c>
      <c r="H22" s="791"/>
      <c r="I22" s="791"/>
      <c r="J22" s="54"/>
      <c r="K22" s="379">
        <f>'７－３'!AK358</f>
        <v>5000</v>
      </c>
      <c r="L22" s="59"/>
      <c r="M22" s="65"/>
      <c r="N22" s="65"/>
      <c r="O22" s="65"/>
      <c r="P22" s="65"/>
      <c r="Q22" s="65"/>
    </row>
    <row r="23" spans="1:19" ht="33.75" customHeight="1" x14ac:dyDescent="0.15">
      <c r="A23" s="52"/>
      <c r="B23" s="28"/>
      <c r="C23" s="54"/>
      <c r="D23" s="380"/>
      <c r="E23" s="55"/>
      <c r="F23" s="792" t="s">
        <v>120</v>
      </c>
      <c r="G23" s="793"/>
      <c r="H23" s="102"/>
      <c r="I23" s="105" t="s">
        <v>122</v>
      </c>
      <c r="J23" s="62"/>
      <c r="K23" s="382">
        <f>'７－３'!AN358</f>
        <v>0</v>
      </c>
      <c r="L23" s="106"/>
      <c r="M23" s="66"/>
      <c r="N23" s="66"/>
      <c r="O23" s="66"/>
      <c r="P23" s="66"/>
      <c r="Q23" s="66"/>
    </row>
    <row r="24" spans="1:19" ht="33.75" customHeight="1" x14ac:dyDescent="0.15">
      <c r="A24" s="52"/>
      <c r="B24" s="28"/>
      <c r="C24" s="54"/>
      <c r="D24" s="380"/>
      <c r="E24" s="55"/>
      <c r="F24" s="792" t="s">
        <v>124</v>
      </c>
      <c r="G24" s="793"/>
      <c r="H24" s="28"/>
      <c r="I24" s="53" t="s">
        <v>62</v>
      </c>
      <c r="J24" s="54"/>
      <c r="K24" s="379">
        <f>'７－３'!AQ358</f>
        <v>0</v>
      </c>
      <c r="L24" s="59"/>
      <c r="M24" s="65"/>
      <c r="N24" s="65"/>
      <c r="O24" s="65"/>
      <c r="P24" s="65"/>
      <c r="Q24" s="65"/>
    </row>
    <row r="25" spans="1:19" ht="33.75" customHeight="1" x14ac:dyDescent="0.15">
      <c r="A25" s="52"/>
      <c r="B25" s="28"/>
      <c r="C25" s="54"/>
      <c r="D25" s="380"/>
      <c r="E25" s="55"/>
      <c r="F25" s="794"/>
      <c r="G25" s="795"/>
      <c r="H25" s="28"/>
      <c r="I25" s="53"/>
      <c r="J25" s="54"/>
      <c r="K25" s="379"/>
      <c r="L25" s="59"/>
      <c r="M25" s="65"/>
      <c r="N25" s="65"/>
      <c r="O25" s="65"/>
      <c r="P25" s="65"/>
      <c r="Q25" s="65"/>
    </row>
    <row r="26" spans="1:19" ht="33.75" customHeight="1" x14ac:dyDescent="0.15">
      <c r="A26" s="52"/>
      <c r="B26" s="28"/>
      <c r="C26" s="54"/>
      <c r="D26" s="380"/>
      <c r="E26" s="55"/>
      <c r="F26" s="98"/>
      <c r="G26" s="796" t="s">
        <v>222</v>
      </c>
      <c r="H26" s="796"/>
      <c r="I26" s="796"/>
      <c r="J26" s="10"/>
      <c r="K26" s="379">
        <f>'７－３'!AV358</f>
        <v>0</v>
      </c>
      <c r="L26" s="57"/>
      <c r="M26" s="65"/>
      <c r="N26" s="65"/>
      <c r="O26" s="65"/>
      <c r="P26" s="65"/>
      <c r="Q26" s="65"/>
    </row>
    <row r="27" spans="1:19" ht="31.5" customHeight="1" x14ac:dyDescent="0.15">
      <c r="A27" s="52"/>
      <c r="B27" s="28"/>
      <c r="C27" s="54"/>
      <c r="D27" s="380"/>
      <c r="E27" s="55"/>
      <c r="F27" s="56"/>
      <c r="G27" s="784" t="s">
        <v>467</v>
      </c>
      <c r="H27" s="784"/>
      <c r="I27" s="784"/>
      <c r="J27" s="54"/>
      <c r="K27" s="379">
        <f>'７－３'!AT358</f>
        <v>300000</v>
      </c>
      <c r="L27" s="58"/>
      <c r="M27" s="92"/>
      <c r="N27" s="71"/>
      <c r="O27" s="66"/>
      <c r="P27" s="66"/>
      <c r="Q27" s="66"/>
      <c r="S27" s="60"/>
    </row>
    <row r="28" spans="1:19" ht="31.5" customHeight="1" thickBot="1" x14ac:dyDescent="0.2">
      <c r="A28" s="52"/>
      <c r="B28" s="28"/>
      <c r="C28" s="54"/>
      <c r="D28" s="380"/>
      <c r="E28" s="55"/>
      <c r="F28" s="61"/>
      <c r="G28" s="784" t="s">
        <v>464</v>
      </c>
      <c r="H28" s="784"/>
      <c r="I28" s="784"/>
      <c r="J28" s="62"/>
      <c r="K28" s="379">
        <f>'７－３'!AU358</f>
        <v>690000</v>
      </c>
      <c r="L28" s="63"/>
      <c r="M28" s="65"/>
      <c r="N28" s="65"/>
      <c r="O28" s="65"/>
      <c r="P28" s="65"/>
      <c r="Q28" s="65"/>
    </row>
    <row r="29" spans="1:19" ht="28.5" customHeight="1" thickTop="1" thickBot="1" x14ac:dyDescent="0.2">
      <c r="A29" s="109"/>
      <c r="B29" s="110" t="s">
        <v>11</v>
      </c>
      <c r="C29" s="111"/>
      <c r="D29" s="381">
        <f>SUM(D9:D28)</f>
        <v>1017800</v>
      </c>
      <c r="E29" s="112"/>
      <c r="F29" s="113"/>
      <c r="G29" s="114" t="s">
        <v>11</v>
      </c>
      <c r="H29" s="114"/>
      <c r="I29" s="114"/>
      <c r="J29" s="111"/>
      <c r="K29" s="381">
        <f>SUM(K9:K28)</f>
        <v>1017800</v>
      </c>
      <c r="L29" s="115"/>
      <c r="O29" s="107" t="s">
        <v>127</v>
      </c>
    </row>
    <row r="30" spans="1:19" ht="13.5" thickBot="1" x14ac:dyDescent="0.2">
      <c r="D30" s="75"/>
      <c r="O30" s="108">
        <f>D29-K29</f>
        <v>0</v>
      </c>
      <c r="P30" t="str">
        <f>IF(O30=0,"","再確認")</f>
        <v/>
      </c>
    </row>
    <row r="31" spans="1:19" ht="13.5" thickTop="1" x14ac:dyDescent="0.15">
      <c r="D31" s="71"/>
    </row>
  </sheetData>
  <sheetProtection password="DDA1" sheet="1"/>
  <mergeCells count="16">
    <mergeCell ref="C1:K1"/>
    <mergeCell ref="I3:L3"/>
    <mergeCell ref="N8:P8"/>
    <mergeCell ref="G28:I28"/>
    <mergeCell ref="F12:G18"/>
    <mergeCell ref="G27:I27"/>
    <mergeCell ref="G22:I22"/>
    <mergeCell ref="F23:G23"/>
    <mergeCell ref="F24:G25"/>
    <mergeCell ref="G26:I26"/>
    <mergeCell ref="F10:G11"/>
    <mergeCell ref="F9:G9"/>
    <mergeCell ref="G8:I8"/>
    <mergeCell ref="J4:L4"/>
    <mergeCell ref="D2:K2"/>
    <mergeCell ref="F19:G21"/>
  </mergeCells>
  <phoneticPr fontId="1"/>
  <conditionalFormatting sqref="D9:D29 K9:K29">
    <cfRule type="cellIs" dxfId="77" priority="1" stopIfTrue="1" operator="equal">
      <formula>0</formula>
    </cfRule>
  </conditionalFormatting>
  <printOptions horizontalCentered="1"/>
  <pageMargins left="0.59055118110236227" right="0.39370078740157483" top="0.98425196850393704" bottom="0.39370078740157483" header="0.70866141732283472" footer="0.51181102362204722"/>
  <pageSetup paperSize="9" scale="90" orientation="portrait" r:id="rId1"/>
  <headerFooter alignWithMargins="0">
    <oddHeader>&amp;R&amp;"ＭＳ 明朝,太字"７－１</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19</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20</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21</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22</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23</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24</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25</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26</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27</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A63"/>
  <sheetViews>
    <sheetView view="pageBreakPreview" zoomScale="80" zoomScaleNormal="100" zoomScaleSheetLayoutView="80" workbookViewId="0">
      <selection activeCell="R55" sqref="R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28</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2"/>
  <sheetViews>
    <sheetView view="pageBreakPreview" zoomScale="70" zoomScaleNormal="100" zoomScaleSheetLayoutView="70" workbookViewId="0">
      <pane xSplit="15" ySplit="5" topLeftCell="P6" activePane="bottomRight" state="frozen"/>
      <selection pane="topRight" activeCell="P1" sqref="P1"/>
      <selection pane="bottomLeft" activeCell="A6" sqref="A6"/>
      <selection pane="bottomRight" activeCell="D7" sqref="D7"/>
    </sheetView>
  </sheetViews>
  <sheetFormatPr defaultRowHeight="14.25" x14ac:dyDescent="0.15"/>
  <cols>
    <col min="1" max="1" width="4.28515625" style="1" customWidth="1"/>
    <col min="2" max="2" width="23.5703125" style="332" customWidth="1"/>
    <col min="3" max="3" width="17.85546875" style="444" customWidth="1"/>
    <col min="4" max="4" width="7.85546875" style="336" customWidth="1"/>
    <col min="5" max="5" width="3.28515625" style="1" customWidth="1"/>
    <col min="6" max="6" width="7.85546875" style="336" customWidth="1"/>
    <col min="7" max="7" width="3.28515625" style="1" customWidth="1"/>
    <col min="8" max="10" width="7.5703125" style="5" customWidth="1"/>
    <col min="11" max="11" width="7.42578125" style="339" customWidth="1"/>
    <col min="12" max="12" width="8.140625" style="5" customWidth="1"/>
    <col min="13" max="13" width="26.42578125" style="333" customWidth="1"/>
    <col min="14" max="14" width="31" style="333" customWidth="1"/>
    <col min="15" max="15" width="25.42578125" style="333" customWidth="1"/>
  </cols>
  <sheetData>
    <row r="1" spans="1:17" ht="18.75" hidden="1" customHeight="1" x14ac:dyDescent="0.15"/>
    <row r="2" spans="1:17" ht="25.9" customHeight="1" x14ac:dyDescent="0.15">
      <c r="A2" s="331"/>
      <c r="B2" s="332" t="s">
        <v>66</v>
      </c>
      <c r="O2" s="368" t="s">
        <v>67</v>
      </c>
    </row>
    <row r="3" spans="1:17" ht="20.25" customHeight="1" x14ac:dyDescent="0.15">
      <c r="A3" s="331">
        <v>1</v>
      </c>
      <c r="B3" s="332" t="s">
        <v>37</v>
      </c>
    </row>
    <row r="4" spans="1:17" ht="16.5" customHeight="1" x14ac:dyDescent="0.15">
      <c r="A4" s="427"/>
      <c r="B4" s="448"/>
      <c r="C4" s="445"/>
      <c r="D4" s="428"/>
      <c r="E4" s="419"/>
      <c r="F4" s="428"/>
      <c r="G4" s="419"/>
      <c r="H4" s="816" t="s">
        <v>188</v>
      </c>
      <c r="I4" s="817"/>
      <c r="J4" s="817"/>
      <c r="K4" s="817"/>
      <c r="L4" s="818"/>
      <c r="M4" s="429"/>
      <c r="N4" s="430"/>
      <c r="O4" s="431"/>
    </row>
    <row r="5" spans="1:17" ht="24" customHeight="1" thickBot="1" x14ac:dyDescent="0.2">
      <c r="A5" s="432" t="s">
        <v>82</v>
      </c>
      <c r="B5" s="449" t="s">
        <v>38</v>
      </c>
      <c r="C5" s="813" t="s">
        <v>106</v>
      </c>
      <c r="D5" s="814"/>
      <c r="E5" s="814"/>
      <c r="F5" s="814"/>
      <c r="G5" s="815"/>
      <c r="H5" s="297" t="s">
        <v>9</v>
      </c>
      <c r="I5" s="452" t="s">
        <v>379</v>
      </c>
      <c r="J5" s="453" t="s">
        <v>380</v>
      </c>
      <c r="K5" s="340" t="s">
        <v>381</v>
      </c>
      <c r="L5" s="338" t="s">
        <v>11</v>
      </c>
      <c r="M5" s="334" t="s">
        <v>377</v>
      </c>
      <c r="N5" s="335" t="s">
        <v>39</v>
      </c>
      <c r="O5" s="433" t="s">
        <v>40</v>
      </c>
    </row>
    <row r="6" spans="1:17" ht="49.9" customHeight="1" x14ac:dyDescent="0.15">
      <c r="A6" s="434">
        <v>1</v>
      </c>
      <c r="B6" s="450" t="str">
        <f>'事業精算 (1)'!$C$4</f>
        <v>第１回リーダー研</v>
      </c>
      <c r="C6" s="642">
        <f>'事業精算 (1)'!$C$6</f>
        <v>44110</v>
      </c>
      <c r="D6" s="352">
        <f>'事業精算 (1)'!$J$6</f>
        <v>0</v>
      </c>
      <c r="E6" s="353" t="s">
        <v>105</v>
      </c>
      <c r="F6" s="352">
        <f>'事業精算 (1)'!$L$6</f>
        <v>1</v>
      </c>
      <c r="G6" s="354" t="s">
        <v>26</v>
      </c>
      <c r="H6" s="355">
        <f>'事業精算 (1)'!$F$8</f>
        <v>5</v>
      </c>
      <c r="I6" s="356">
        <f>'事業精算 (1)'!$F$9</f>
        <v>14</v>
      </c>
      <c r="J6" s="357">
        <f>'事業精算 (1)'!$I$9</f>
        <v>12</v>
      </c>
      <c r="K6" s="358">
        <f>I6+J6</f>
        <v>26</v>
      </c>
      <c r="L6" s="355">
        <f>H6+K6</f>
        <v>31</v>
      </c>
      <c r="M6" s="359" t="str">
        <f>'事業精算 (1)'!$C$11</f>
        <v>正田醤油スタジアム</v>
      </c>
      <c r="N6" s="360" t="str">
        <f>'事業精算 (1)'!$C$12</f>
        <v>敷島町６６</v>
      </c>
      <c r="O6" s="435" t="str">
        <f>'事業精算 (1)'!$C$13</f>
        <v>リーダー研修会</v>
      </c>
    </row>
    <row r="7" spans="1:17" ht="49.9" customHeight="1" x14ac:dyDescent="0.15">
      <c r="A7" s="652">
        <v>2</v>
      </c>
      <c r="B7" s="653" t="str">
        <f>'事業精算 (2)'!$C$4</f>
        <v>戻入額中間</v>
      </c>
      <c r="C7" s="654">
        <f>'事業精算 (2)'!$C$6</f>
        <v>44189</v>
      </c>
      <c r="D7" s="655">
        <f>'事業精算 (2)'!$J$6</f>
        <v>0</v>
      </c>
      <c r="E7" s="656" t="s">
        <v>334</v>
      </c>
      <c r="F7" s="655">
        <f>'事業精算 (2)'!$L$6</f>
        <v>0</v>
      </c>
      <c r="G7" s="657" t="s">
        <v>335</v>
      </c>
      <c r="H7" s="658">
        <f>'事業精算 (2)'!$F$8</f>
        <v>0</v>
      </c>
      <c r="I7" s="659">
        <f>'事業精算 (2)'!$F$9</f>
        <v>0</v>
      </c>
      <c r="J7" s="660">
        <f>'事業精算 (2)'!$I$9</f>
        <v>0</v>
      </c>
      <c r="K7" s="661">
        <f t="shared" ref="K7:K35" si="0">I7+J7</f>
        <v>0</v>
      </c>
      <c r="L7" s="658">
        <f t="shared" ref="L7:L35" si="1">H7+K7</f>
        <v>0</v>
      </c>
      <c r="M7" s="662" t="str">
        <f>'事業精算 (2)'!$C$11</f>
        <v>高体連事務局</v>
      </c>
      <c r="N7" s="663">
        <f>'事業精算 (2)'!$C$12</f>
        <v>0</v>
      </c>
      <c r="O7" s="664" t="str">
        <f>'事業精算 (2)'!$C$13</f>
        <v>戻入額中間処理</v>
      </c>
      <c r="Q7" t="s">
        <v>259</v>
      </c>
    </row>
    <row r="8" spans="1:17" ht="49.9" customHeight="1" x14ac:dyDescent="0.15">
      <c r="A8" s="652">
        <v>3</v>
      </c>
      <c r="B8" s="653" t="str">
        <f>'事業精算 (3)'!$C$4</f>
        <v>戻入額</v>
      </c>
      <c r="C8" s="654">
        <f>'事業精算 (3)'!$C$6</f>
        <v>44265</v>
      </c>
      <c r="D8" s="655">
        <f>'事業精算 (3)'!$J$6</f>
        <v>0</v>
      </c>
      <c r="E8" s="656" t="s">
        <v>334</v>
      </c>
      <c r="F8" s="655">
        <f>'事業精算 (3)'!$L$6</f>
        <v>0</v>
      </c>
      <c r="G8" s="657" t="s">
        <v>335</v>
      </c>
      <c r="H8" s="658">
        <f>'事業精算 (3)'!$F$8</f>
        <v>0</v>
      </c>
      <c r="I8" s="659">
        <f>'事業精算 (3)'!$F$9</f>
        <v>0</v>
      </c>
      <c r="J8" s="660">
        <f>'事業精算 (3)'!$I$9</f>
        <v>0</v>
      </c>
      <c r="K8" s="661">
        <f t="shared" si="0"/>
        <v>0</v>
      </c>
      <c r="L8" s="658">
        <f t="shared" si="1"/>
        <v>0</v>
      </c>
      <c r="M8" s="662" t="str">
        <f>'事業精算 (3)'!$C$11</f>
        <v>高体連事務局</v>
      </c>
      <c r="N8" s="663">
        <f>'事業精算 (3)'!$C$12</f>
        <v>0</v>
      </c>
      <c r="O8" s="664" t="str">
        <f>'事業精算 (3)'!$C$13</f>
        <v>戻入額処理</v>
      </c>
    </row>
    <row r="9" spans="1:17" ht="49.9" customHeight="1" x14ac:dyDescent="0.15">
      <c r="A9" s="361">
        <v>4</v>
      </c>
      <c r="B9" s="451">
        <f>'事業精算 (4)'!$C$4</f>
        <v>0</v>
      </c>
      <c r="C9" s="643">
        <f>'事業精算 (4)'!$C$6</f>
        <v>0</v>
      </c>
      <c r="D9" s="362">
        <f>'事業精算 (4)'!$J$6</f>
        <v>0</v>
      </c>
      <c r="E9" s="363" t="s">
        <v>334</v>
      </c>
      <c r="F9" s="362">
        <f>'事業精算 (4)'!$L$6</f>
        <v>0</v>
      </c>
      <c r="G9" s="364" t="s">
        <v>335</v>
      </c>
      <c r="H9" s="249">
        <f>'事業精算 (4)'!$F$8</f>
        <v>0</v>
      </c>
      <c r="I9" s="250">
        <f>'事業精算 (4)'!$F$9</f>
        <v>0</v>
      </c>
      <c r="J9" s="251">
        <f>'事業精算 (4)'!$I$9</f>
        <v>0</v>
      </c>
      <c r="K9" s="341">
        <f t="shared" si="0"/>
        <v>0</v>
      </c>
      <c r="L9" s="249">
        <f t="shared" si="1"/>
        <v>0</v>
      </c>
      <c r="M9" s="365">
        <f>'事業精算 (4)'!$C$11</f>
        <v>0</v>
      </c>
      <c r="N9" s="366">
        <f>'事業精算 (4)'!$C$12</f>
        <v>0</v>
      </c>
      <c r="O9" s="367">
        <f>'事業精算 (4)'!$C$13</f>
        <v>0</v>
      </c>
      <c r="P9" s="71"/>
    </row>
    <row r="10" spans="1:17" ht="49.9" customHeight="1" x14ac:dyDescent="0.15">
      <c r="A10" s="361">
        <v>5</v>
      </c>
      <c r="B10" s="451">
        <f>'事業精算 (5)'!$C$4</f>
        <v>0</v>
      </c>
      <c r="C10" s="643">
        <f>'事業精算 (5)'!$C$6</f>
        <v>0</v>
      </c>
      <c r="D10" s="362">
        <f>'事業精算 (5)'!$J$6</f>
        <v>0</v>
      </c>
      <c r="E10" s="363" t="s">
        <v>334</v>
      </c>
      <c r="F10" s="362">
        <f>'事業精算 (5)'!$L$6</f>
        <v>0</v>
      </c>
      <c r="G10" s="364" t="s">
        <v>335</v>
      </c>
      <c r="H10" s="249">
        <f>'事業精算 (5)'!$F$8</f>
        <v>0</v>
      </c>
      <c r="I10" s="250">
        <f>'事業精算 (5)'!$F$9</f>
        <v>0</v>
      </c>
      <c r="J10" s="251">
        <f>'事業精算 (5)'!$I$9</f>
        <v>0</v>
      </c>
      <c r="K10" s="341">
        <f t="shared" si="0"/>
        <v>0</v>
      </c>
      <c r="L10" s="249">
        <f t="shared" si="1"/>
        <v>0</v>
      </c>
      <c r="M10" s="365">
        <f>'事業精算 (5)'!$C$11</f>
        <v>0</v>
      </c>
      <c r="N10" s="366">
        <f>'事業精算 (5)'!$C$12</f>
        <v>0</v>
      </c>
      <c r="O10" s="367">
        <f>'事業精算 (5)'!$C$13</f>
        <v>0</v>
      </c>
    </row>
    <row r="11" spans="1:17" ht="49.9" customHeight="1" x14ac:dyDescent="0.15">
      <c r="A11" s="361">
        <v>6</v>
      </c>
      <c r="B11" s="451">
        <f>'事業精算 (6)'!$C$4</f>
        <v>0</v>
      </c>
      <c r="C11" s="446">
        <f>'事業精算 (6)'!$C$6</f>
        <v>0</v>
      </c>
      <c r="D11" s="362">
        <f>'事業精算 (6)'!$J$6</f>
        <v>0</v>
      </c>
      <c r="E11" s="363" t="s">
        <v>334</v>
      </c>
      <c r="F11" s="362">
        <f>'事業精算 (6)'!$L$6</f>
        <v>0</v>
      </c>
      <c r="G11" s="364" t="s">
        <v>335</v>
      </c>
      <c r="H11" s="249">
        <f>'事業精算 (6)'!$F$8</f>
        <v>0</v>
      </c>
      <c r="I11" s="250">
        <f>'事業精算 (6)'!$F$9</f>
        <v>0</v>
      </c>
      <c r="J11" s="251">
        <f>'事業精算 (6)'!$I$9</f>
        <v>0</v>
      </c>
      <c r="K11" s="341">
        <f t="shared" si="0"/>
        <v>0</v>
      </c>
      <c r="L11" s="249">
        <f t="shared" si="1"/>
        <v>0</v>
      </c>
      <c r="M11" s="365">
        <f>'事業精算 (6)'!$C$11</f>
        <v>0</v>
      </c>
      <c r="N11" s="366">
        <f>'事業精算 (6)'!$C$12</f>
        <v>0</v>
      </c>
      <c r="O11" s="367">
        <f>'事業精算 (6)'!$C$13</f>
        <v>0</v>
      </c>
    </row>
    <row r="12" spans="1:17" ht="49.9" customHeight="1" x14ac:dyDescent="0.15">
      <c r="A12" s="361">
        <v>7</v>
      </c>
      <c r="B12" s="451">
        <f>'事業精算 (7)'!$C$4</f>
        <v>0</v>
      </c>
      <c r="C12" s="446">
        <f>'事業精算 (7)'!$C$6</f>
        <v>0</v>
      </c>
      <c r="D12" s="362">
        <f>'事業精算 (7)'!$J$6</f>
        <v>0</v>
      </c>
      <c r="E12" s="363" t="s">
        <v>334</v>
      </c>
      <c r="F12" s="362">
        <f>'事業精算 (7)'!$L$6</f>
        <v>0</v>
      </c>
      <c r="G12" s="364" t="s">
        <v>335</v>
      </c>
      <c r="H12" s="249">
        <f>'事業精算 (7)'!$F$8</f>
        <v>0</v>
      </c>
      <c r="I12" s="250">
        <f>'事業精算 (7)'!$F$9</f>
        <v>0</v>
      </c>
      <c r="J12" s="251">
        <f>'事業精算 (7)'!$I$9</f>
        <v>0</v>
      </c>
      <c r="K12" s="341">
        <f t="shared" si="0"/>
        <v>0</v>
      </c>
      <c r="L12" s="249">
        <f t="shared" si="1"/>
        <v>0</v>
      </c>
      <c r="M12" s="365">
        <f>'事業精算 (7)'!$C$11</f>
        <v>0</v>
      </c>
      <c r="N12" s="366">
        <f>'事業精算 (7)'!$C$12</f>
        <v>0</v>
      </c>
      <c r="O12" s="367">
        <f>'事業精算 (7)'!$C$13</f>
        <v>0</v>
      </c>
    </row>
    <row r="13" spans="1:17" ht="49.9" customHeight="1" x14ac:dyDescent="0.15">
      <c r="A13" s="361">
        <v>8</v>
      </c>
      <c r="B13" s="451">
        <f>'事業精算 (8)'!$C$4</f>
        <v>0</v>
      </c>
      <c r="C13" s="446">
        <f>'事業精算 (8)'!$C$6</f>
        <v>0</v>
      </c>
      <c r="D13" s="362">
        <f>'事業精算 (8)'!$J$6</f>
        <v>0</v>
      </c>
      <c r="E13" s="363" t="s">
        <v>334</v>
      </c>
      <c r="F13" s="362">
        <f>'事業精算 (8)'!$L$6</f>
        <v>0</v>
      </c>
      <c r="G13" s="364" t="s">
        <v>335</v>
      </c>
      <c r="H13" s="249">
        <f>'事業精算 (8)'!$F$8</f>
        <v>0</v>
      </c>
      <c r="I13" s="250">
        <f>'事業精算 (8)'!$F$9</f>
        <v>0</v>
      </c>
      <c r="J13" s="251">
        <f>'事業精算 (8)'!$I$9</f>
        <v>0</v>
      </c>
      <c r="K13" s="341">
        <f t="shared" si="0"/>
        <v>0</v>
      </c>
      <c r="L13" s="249">
        <f t="shared" si="1"/>
        <v>0</v>
      </c>
      <c r="M13" s="365">
        <f>'事業精算 (8)'!$C$11</f>
        <v>0</v>
      </c>
      <c r="N13" s="366">
        <f>'事業精算 (8)'!$C$12</f>
        <v>0</v>
      </c>
      <c r="O13" s="367">
        <f>'事業精算 (8)'!$C$13</f>
        <v>0</v>
      </c>
    </row>
    <row r="14" spans="1:17" ht="49.9" customHeight="1" x14ac:dyDescent="0.15">
      <c r="A14" s="361">
        <v>9</v>
      </c>
      <c r="B14" s="451">
        <f>'事業精算 (9)'!$C$4</f>
        <v>0</v>
      </c>
      <c r="C14" s="446">
        <f>'事業精算 (9)'!$C$6</f>
        <v>0</v>
      </c>
      <c r="D14" s="362">
        <f>'事業精算 (9)'!$J$6</f>
        <v>0</v>
      </c>
      <c r="E14" s="363" t="s">
        <v>334</v>
      </c>
      <c r="F14" s="362">
        <f>'事業精算 (9)'!$L$6</f>
        <v>0</v>
      </c>
      <c r="G14" s="364" t="s">
        <v>335</v>
      </c>
      <c r="H14" s="249">
        <f>'事業精算 (9)'!$F$8</f>
        <v>0</v>
      </c>
      <c r="I14" s="250">
        <f>'事業精算 (9)'!$F$9</f>
        <v>0</v>
      </c>
      <c r="J14" s="251">
        <f>'事業精算 (9)'!$I$9</f>
        <v>0</v>
      </c>
      <c r="K14" s="341">
        <f t="shared" si="0"/>
        <v>0</v>
      </c>
      <c r="L14" s="249">
        <f t="shared" si="1"/>
        <v>0</v>
      </c>
      <c r="M14" s="365">
        <f>'事業精算 (9)'!$C$11</f>
        <v>0</v>
      </c>
      <c r="N14" s="366">
        <f>'事業精算 (9)'!$C$12</f>
        <v>0</v>
      </c>
      <c r="O14" s="367">
        <f>'事業精算 (9)'!$C$13</f>
        <v>0</v>
      </c>
    </row>
    <row r="15" spans="1:17" ht="49.9" customHeight="1" x14ac:dyDescent="0.15">
      <c r="A15" s="361">
        <v>10</v>
      </c>
      <c r="B15" s="451">
        <f>'事業精算 (10)'!$C$4</f>
        <v>0</v>
      </c>
      <c r="C15" s="446">
        <f>'事業精算 (10)'!$C$6</f>
        <v>0</v>
      </c>
      <c r="D15" s="362">
        <f>'事業精算 (10)'!$J$6</f>
        <v>0</v>
      </c>
      <c r="E15" s="363" t="s">
        <v>334</v>
      </c>
      <c r="F15" s="362">
        <f>'事業精算 (10)'!$L$6</f>
        <v>0</v>
      </c>
      <c r="G15" s="364" t="s">
        <v>335</v>
      </c>
      <c r="H15" s="249">
        <f>'事業精算 (10)'!$F$8</f>
        <v>0</v>
      </c>
      <c r="I15" s="250">
        <f>'事業精算 (10)'!$F$9</f>
        <v>0</v>
      </c>
      <c r="J15" s="251">
        <f>'事業精算 (10)'!$I$9</f>
        <v>0</v>
      </c>
      <c r="K15" s="341">
        <f t="shared" si="0"/>
        <v>0</v>
      </c>
      <c r="L15" s="249">
        <f t="shared" si="1"/>
        <v>0</v>
      </c>
      <c r="M15" s="365">
        <f>'事業精算 (10)'!$C$11</f>
        <v>0</v>
      </c>
      <c r="N15" s="366">
        <f>'事業精算 (10)'!$C$12</f>
        <v>0</v>
      </c>
      <c r="O15" s="367">
        <f>'事業精算 (10)'!$C$13</f>
        <v>0</v>
      </c>
    </row>
    <row r="16" spans="1:17" ht="49.9" customHeight="1" x14ac:dyDescent="0.15">
      <c r="A16" s="361">
        <v>11</v>
      </c>
      <c r="B16" s="451">
        <f>'事業精算 (11)'!$C$4</f>
        <v>0</v>
      </c>
      <c r="C16" s="446">
        <f>'事業精算 (11)'!$C$6</f>
        <v>0</v>
      </c>
      <c r="D16" s="362">
        <f>'事業精算 (11)'!$J$6</f>
        <v>0</v>
      </c>
      <c r="E16" s="363" t="s">
        <v>334</v>
      </c>
      <c r="F16" s="362">
        <f>'事業精算 (11)'!$L$6</f>
        <v>0</v>
      </c>
      <c r="G16" s="364" t="s">
        <v>335</v>
      </c>
      <c r="H16" s="249">
        <f>'事業精算 (11)'!$F$8</f>
        <v>0</v>
      </c>
      <c r="I16" s="250">
        <f>'事業精算 (11)'!$F$9</f>
        <v>0</v>
      </c>
      <c r="J16" s="251">
        <f>'事業精算 (11)'!$I$9</f>
        <v>0</v>
      </c>
      <c r="K16" s="341">
        <f t="shared" si="0"/>
        <v>0</v>
      </c>
      <c r="L16" s="249">
        <f t="shared" si="1"/>
        <v>0</v>
      </c>
      <c r="M16" s="365">
        <f>'事業精算 (11)'!$C$11</f>
        <v>0</v>
      </c>
      <c r="N16" s="366">
        <f>'事業精算 (11)'!$C$12</f>
        <v>0</v>
      </c>
      <c r="O16" s="367">
        <f>'事業精算 (11)'!$C$13</f>
        <v>0</v>
      </c>
    </row>
    <row r="17" spans="1:15" ht="49.9" customHeight="1" x14ac:dyDescent="0.15">
      <c r="A17" s="361">
        <v>12</v>
      </c>
      <c r="B17" s="451">
        <f>'事業精算 (12)'!$C$4</f>
        <v>0</v>
      </c>
      <c r="C17" s="446">
        <f>'事業精算 (12)'!$C$6</f>
        <v>0</v>
      </c>
      <c r="D17" s="362">
        <f>'事業精算 (12)'!$J$6</f>
        <v>0</v>
      </c>
      <c r="E17" s="363" t="s">
        <v>334</v>
      </c>
      <c r="F17" s="362">
        <f>'事業精算 (12)'!$L$6</f>
        <v>0</v>
      </c>
      <c r="G17" s="364" t="s">
        <v>335</v>
      </c>
      <c r="H17" s="249">
        <f>'事業精算 (12)'!$F$8</f>
        <v>0</v>
      </c>
      <c r="I17" s="250">
        <f>'事業精算 (12)'!$F$9</f>
        <v>0</v>
      </c>
      <c r="J17" s="251">
        <f>'事業精算 (12)'!$I$9</f>
        <v>0</v>
      </c>
      <c r="K17" s="341">
        <f t="shared" si="0"/>
        <v>0</v>
      </c>
      <c r="L17" s="249">
        <f t="shared" si="1"/>
        <v>0</v>
      </c>
      <c r="M17" s="365">
        <f>'事業精算 (12)'!$C$11</f>
        <v>0</v>
      </c>
      <c r="N17" s="366">
        <f>'事業精算 (12)'!$C$12</f>
        <v>0</v>
      </c>
      <c r="O17" s="367">
        <f>'事業精算 (12)'!$C$13</f>
        <v>0</v>
      </c>
    </row>
    <row r="18" spans="1:15" ht="49.9" customHeight="1" x14ac:dyDescent="0.15">
      <c r="A18" s="361">
        <v>13</v>
      </c>
      <c r="B18" s="451">
        <f>'事業精算 (13)'!$C$4</f>
        <v>0</v>
      </c>
      <c r="C18" s="446">
        <f>'事業精算 (13)'!$C$6</f>
        <v>0</v>
      </c>
      <c r="D18" s="362">
        <f>'事業精算 (13)'!$J$6</f>
        <v>0</v>
      </c>
      <c r="E18" s="363" t="s">
        <v>334</v>
      </c>
      <c r="F18" s="362">
        <f>'事業精算 (13)'!$L$6</f>
        <v>0</v>
      </c>
      <c r="G18" s="364" t="s">
        <v>335</v>
      </c>
      <c r="H18" s="249">
        <f>'事業精算 (13)'!$F$8</f>
        <v>0</v>
      </c>
      <c r="I18" s="250">
        <f>'事業精算 (13)'!$F$9</f>
        <v>0</v>
      </c>
      <c r="J18" s="251">
        <f>'事業精算 (13)'!$I$9</f>
        <v>0</v>
      </c>
      <c r="K18" s="341">
        <f t="shared" si="0"/>
        <v>0</v>
      </c>
      <c r="L18" s="249">
        <f t="shared" si="1"/>
        <v>0</v>
      </c>
      <c r="M18" s="365">
        <f>'事業精算 (13)'!$C$11</f>
        <v>0</v>
      </c>
      <c r="N18" s="366">
        <f>'事業精算 (13)'!$C$12</f>
        <v>0</v>
      </c>
      <c r="O18" s="367">
        <f>'事業精算 (13)'!$C$13</f>
        <v>0</v>
      </c>
    </row>
    <row r="19" spans="1:15" ht="49.9" customHeight="1" x14ac:dyDescent="0.15">
      <c r="A19" s="361">
        <v>14</v>
      </c>
      <c r="B19" s="451">
        <f>'事業精算 (14)'!$C$4</f>
        <v>0</v>
      </c>
      <c r="C19" s="446">
        <f>'事業精算 (14)'!$C$6</f>
        <v>0</v>
      </c>
      <c r="D19" s="362">
        <f>'事業精算 (14)'!$J$6</f>
        <v>0</v>
      </c>
      <c r="E19" s="363" t="s">
        <v>334</v>
      </c>
      <c r="F19" s="362">
        <f>'事業精算 (14)'!$L$6</f>
        <v>0</v>
      </c>
      <c r="G19" s="364" t="s">
        <v>335</v>
      </c>
      <c r="H19" s="249">
        <f>'事業精算 (14)'!$F$8</f>
        <v>0</v>
      </c>
      <c r="I19" s="250">
        <f>'事業精算 (14)'!$F$9</f>
        <v>0</v>
      </c>
      <c r="J19" s="251">
        <f>'事業精算 (14)'!$I$9</f>
        <v>0</v>
      </c>
      <c r="K19" s="341">
        <f t="shared" si="0"/>
        <v>0</v>
      </c>
      <c r="L19" s="249">
        <f t="shared" si="1"/>
        <v>0</v>
      </c>
      <c r="M19" s="365">
        <f>'事業精算 (14)'!$C$11</f>
        <v>0</v>
      </c>
      <c r="N19" s="366">
        <f>'事業精算 (14)'!$C$12</f>
        <v>0</v>
      </c>
      <c r="O19" s="367">
        <f>'事業精算 (14)'!$C$13</f>
        <v>0</v>
      </c>
    </row>
    <row r="20" spans="1:15" ht="49.9" customHeight="1" x14ac:dyDescent="0.15">
      <c r="A20" s="361">
        <v>15</v>
      </c>
      <c r="B20" s="451">
        <f>'事業精算 (15)'!$C$4</f>
        <v>0</v>
      </c>
      <c r="C20" s="446">
        <f>'事業精算 (15)'!$C$6</f>
        <v>0</v>
      </c>
      <c r="D20" s="362">
        <f>'事業精算 (15)'!$J$6</f>
        <v>0</v>
      </c>
      <c r="E20" s="363" t="s">
        <v>334</v>
      </c>
      <c r="F20" s="362">
        <f>'事業精算 (15)'!$L$6</f>
        <v>0</v>
      </c>
      <c r="G20" s="364" t="s">
        <v>335</v>
      </c>
      <c r="H20" s="249">
        <f>'事業精算 (15)'!$F$8</f>
        <v>0</v>
      </c>
      <c r="I20" s="250">
        <f>'事業精算 (15)'!$F$9</f>
        <v>0</v>
      </c>
      <c r="J20" s="251">
        <f>'事業精算 (15)'!$I$9</f>
        <v>0</v>
      </c>
      <c r="K20" s="341">
        <f t="shared" si="0"/>
        <v>0</v>
      </c>
      <c r="L20" s="249">
        <f t="shared" si="1"/>
        <v>0</v>
      </c>
      <c r="M20" s="365">
        <f>'事業精算 (15)'!$C$11</f>
        <v>0</v>
      </c>
      <c r="N20" s="366">
        <f>'事業精算 (15)'!$C$12</f>
        <v>0</v>
      </c>
      <c r="O20" s="367">
        <f>'事業精算 (15)'!$C$13</f>
        <v>0</v>
      </c>
    </row>
    <row r="21" spans="1:15" ht="49.9" customHeight="1" x14ac:dyDescent="0.15">
      <c r="A21" s="361">
        <v>16</v>
      </c>
      <c r="B21" s="451">
        <f>'事業精算 (16)'!$C$4</f>
        <v>0</v>
      </c>
      <c r="C21" s="446">
        <f>'事業精算 (16)'!$C$6</f>
        <v>0</v>
      </c>
      <c r="D21" s="362">
        <f>'事業精算 (16)'!$J$6</f>
        <v>0</v>
      </c>
      <c r="E21" s="363" t="s">
        <v>334</v>
      </c>
      <c r="F21" s="362">
        <f>'事業精算 (16)'!$L$6</f>
        <v>0</v>
      </c>
      <c r="G21" s="364" t="s">
        <v>335</v>
      </c>
      <c r="H21" s="249">
        <f>'事業精算 (16)'!$F$8</f>
        <v>0</v>
      </c>
      <c r="I21" s="250">
        <f>'事業精算 (16)'!$F$9</f>
        <v>0</v>
      </c>
      <c r="J21" s="251">
        <f>'事業精算 (16)'!$I$9</f>
        <v>0</v>
      </c>
      <c r="K21" s="341">
        <f t="shared" si="0"/>
        <v>0</v>
      </c>
      <c r="L21" s="249">
        <f t="shared" si="1"/>
        <v>0</v>
      </c>
      <c r="M21" s="365">
        <f>'事業精算 (16)'!$C$11</f>
        <v>0</v>
      </c>
      <c r="N21" s="366">
        <f>'事業精算 (16)'!$C$12</f>
        <v>0</v>
      </c>
      <c r="O21" s="367">
        <f>'事業精算 (16)'!$C$13</f>
        <v>0</v>
      </c>
    </row>
    <row r="22" spans="1:15" s="189" customFormat="1" ht="49.9" customHeight="1" x14ac:dyDescent="0.15">
      <c r="A22" s="361">
        <v>17</v>
      </c>
      <c r="B22" s="451">
        <f>'事業精算 (17)'!$C$4</f>
        <v>0</v>
      </c>
      <c r="C22" s="446">
        <f>'事業精算 (17)'!$C$6</f>
        <v>0</v>
      </c>
      <c r="D22" s="362">
        <f>'事業精算 (17)'!$J$6</f>
        <v>0</v>
      </c>
      <c r="E22" s="363" t="s">
        <v>334</v>
      </c>
      <c r="F22" s="362">
        <f>'事業精算 (17)'!$L$6</f>
        <v>0</v>
      </c>
      <c r="G22" s="364" t="s">
        <v>335</v>
      </c>
      <c r="H22" s="249">
        <f>'事業精算 (17)'!$F$8</f>
        <v>0</v>
      </c>
      <c r="I22" s="250">
        <f>'事業精算 (17)'!$F$9</f>
        <v>0</v>
      </c>
      <c r="J22" s="251">
        <f>'事業精算 (17)'!$I$9</f>
        <v>0</v>
      </c>
      <c r="K22" s="341">
        <f t="shared" si="0"/>
        <v>0</v>
      </c>
      <c r="L22" s="249">
        <f t="shared" si="1"/>
        <v>0</v>
      </c>
      <c r="M22" s="365">
        <f>'事業精算 (17)'!$C$11</f>
        <v>0</v>
      </c>
      <c r="N22" s="366">
        <f>'事業精算 (17)'!$C$12</f>
        <v>0</v>
      </c>
      <c r="O22" s="367">
        <f>'事業精算 (17)'!$C$13</f>
        <v>0</v>
      </c>
    </row>
    <row r="23" spans="1:15" s="189" customFormat="1" ht="49.9" customHeight="1" x14ac:dyDescent="0.15">
      <c r="A23" s="361">
        <v>18</v>
      </c>
      <c r="B23" s="451">
        <f>'事業精算 (18)'!$C$4</f>
        <v>0</v>
      </c>
      <c r="C23" s="446">
        <f>'事業精算 (18)'!$C$6</f>
        <v>0</v>
      </c>
      <c r="D23" s="362">
        <f>'事業精算 (18)'!$J$6</f>
        <v>0</v>
      </c>
      <c r="E23" s="363" t="s">
        <v>334</v>
      </c>
      <c r="F23" s="362">
        <f>'事業精算 (18)'!$L$6</f>
        <v>0</v>
      </c>
      <c r="G23" s="364" t="s">
        <v>335</v>
      </c>
      <c r="H23" s="249">
        <f>'事業精算 (18)'!$F$8</f>
        <v>0</v>
      </c>
      <c r="I23" s="250">
        <f>'事業精算 (18)'!$F$9</f>
        <v>0</v>
      </c>
      <c r="J23" s="251">
        <f>'事業精算 (18)'!$I$9</f>
        <v>0</v>
      </c>
      <c r="K23" s="341">
        <f t="shared" si="0"/>
        <v>0</v>
      </c>
      <c r="L23" s="249">
        <f t="shared" si="1"/>
        <v>0</v>
      </c>
      <c r="M23" s="365">
        <f>'事業精算 (18)'!$C$11</f>
        <v>0</v>
      </c>
      <c r="N23" s="366">
        <f>'事業精算 (18)'!$C$12</f>
        <v>0</v>
      </c>
      <c r="O23" s="367">
        <f>'事業精算 (18)'!$C$13</f>
        <v>0</v>
      </c>
    </row>
    <row r="24" spans="1:15" s="189" customFormat="1" ht="49.9" customHeight="1" x14ac:dyDescent="0.15">
      <c r="A24" s="361">
        <v>19</v>
      </c>
      <c r="B24" s="451">
        <f>'事業精算 (19)'!$C$4</f>
        <v>0</v>
      </c>
      <c r="C24" s="446">
        <f>'事業精算 (19)'!$C$6</f>
        <v>0</v>
      </c>
      <c r="D24" s="362">
        <f>'事業精算 (19)'!$J$6</f>
        <v>0</v>
      </c>
      <c r="E24" s="363" t="s">
        <v>334</v>
      </c>
      <c r="F24" s="362">
        <f>'事業精算 (19)'!$L$6</f>
        <v>0</v>
      </c>
      <c r="G24" s="364" t="s">
        <v>335</v>
      </c>
      <c r="H24" s="249">
        <f>'事業精算 (19)'!$F$8</f>
        <v>0</v>
      </c>
      <c r="I24" s="250">
        <f>'事業精算 (19)'!$F$9</f>
        <v>0</v>
      </c>
      <c r="J24" s="251">
        <f>'事業精算 (19)'!$I$9</f>
        <v>0</v>
      </c>
      <c r="K24" s="341">
        <f t="shared" si="0"/>
        <v>0</v>
      </c>
      <c r="L24" s="249">
        <f t="shared" si="1"/>
        <v>0</v>
      </c>
      <c r="M24" s="365">
        <f>'事業精算 (19)'!$C$11</f>
        <v>0</v>
      </c>
      <c r="N24" s="366">
        <f>'事業精算 (19)'!$C$12</f>
        <v>0</v>
      </c>
      <c r="O24" s="367">
        <f>'事業精算 (19)'!$C$13</f>
        <v>0</v>
      </c>
    </row>
    <row r="25" spans="1:15" s="189" customFormat="1" ht="49.9" customHeight="1" x14ac:dyDescent="0.15">
      <c r="A25" s="361">
        <v>20</v>
      </c>
      <c r="B25" s="451">
        <f>'事業精算 (20)'!$C$4</f>
        <v>0</v>
      </c>
      <c r="C25" s="446">
        <f>'事業精算 (20)'!$C$6</f>
        <v>0</v>
      </c>
      <c r="D25" s="362">
        <f>'事業精算 (20)'!$J$6</f>
        <v>0</v>
      </c>
      <c r="E25" s="363" t="s">
        <v>334</v>
      </c>
      <c r="F25" s="362">
        <f>'事業精算 (20)'!$L$6</f>
        <v>0</v>
      </c>
      <c r="G25" s="364" t="s">
        <v>335</v>
      </c>
      <c r="H25" s="249">
        <f>'事業精算 (20)'!$F$8</f>
        <v>0</v>
      </c>
      <c r="I25" s="250">
        <f>'事業精算 (20)'!$F$9</f>
        <v>0</v>
      </c>
      <c r="J25" s="251">
        <f>'事業精算 (20)'!$I$9</f>
        <v>0</v>
      </c>
      <c r="K25" s="341">
        <f t="shared" si="0"/>
        <v>0</v>
      </c>
      <c r="L25" s="249">
        <f t="shared" si="1"/>
        <v>0</v>
      </c>
      <c r="M25" s="365">
        <f>'事業精算 (20)'!$C$11</f>
        <v>0</v>
      </c>
      <c r="N25" s="366">
        <f>'事業精算 (20)'!$C$12</f>
        <v>0</v>
      </c>
      <c r="O25" s="367">
        <f>'事業精算 (20)'!$C$13</f>
        <v>0</v>
      </c>
    </row>
    <row r="26" spans="1:15" s="189" customFormat="1" ht="49.9" customHeight="1" x14ac:dyDescent="0.15">
      <c r="A26" s="361">
        <v>21</v>
      </c>
      <c r="B26" s="451">
        <f>'事業精算 (21)'!$C$4</f>
        <v>0</v>
      </c>
      <c r="C26" s="446">
        <f>'事業精算 (21)'!$C$6</f>
        <v>0</v>
      </c>
      <c r="D26" s="362">
        <f>'事業精算 (21)'!$J$6</f>
        <v>0</v>
      </c>
      <c r="E26" s="363" t="s">
        <v>334</v>
      </c>
      <c r="F26" s="362">
        <f>'事業精算 (21)'!$L$6</f>
        <v>0</v>
      </c>
      <c r="G26" s="364" t="s">
        <v>335</v>
      </c>
      <c r="H26" s="249">
        <f>'事業精算 (21)'!$F$8</f>
        <v>0</v>
      </c>
      <c r="I26" s="250">
        <f>'事業精算 (21)'!$F$9</f>
        <v>0</v>
      </c>
      <c r="J26" s="251">
        <f>'事業精算 (21)'!$I$9</f>
        <v>0</v>
      </c>
      <c r="K26" s="341">
        <f t="shared" si="0"/>
        <v>0</v>
      </c>
      <c r="L26" s="249">
        <f t="shared" si="1"/>
        <v>0</v>
      </c>
      <c r="M26" s="365">
        <f>'事業精算 (21)'!$C$11</f>
        <v>0</v>
      </c>
      <c r="N26" s="366">
        <f>'事業精算 (21)'!$C$12</f>
        <v>0</v>
      </c>
      <c r="O26" s="367">
        <f>'事業精算 (21)'!$C$13</f>
        <v>0</v>
      </c>
    </row>
    <row r="27" spans="1:15" s="189" customFormat="1" ht="49.9" customHeight="1" x14ac:dyDescent="0.15">
      <c r="A27" s="361">
        <v>22</v>
      </c>
      <c r="B27" s="451">
        <f>'事業精算 (22)'!$C$4</f>
        <v>0</v>
      </c>
      <c r="C27" s="446">
        <f>'事業精算 (22)'!$C$6</f>
        <v>0</v>
      </c>
      <c r="D27" s="362">
        <f>'事業精算 (22)'!$J$6</f>
        <v>0</v>
      </c>
      <c r="E27" s="363" t="s">
        <v>334</v>
      </c>
      <c r="F27" s="362">
        <f>'事業精算 (22)'!$L$6</f>
        <v>0</v>
      </c>
      <c r="G27" s="364" t="s">
        <v>335</v>
      </c>
      <c r="H27" s="249">
        <f>'事業精算 (22)'!$F$8</f>
        <v>0</v>
      </c>
      <c r="I27" s="250">
        <f>'事業精算 (22)'!$F$9</f>
        <v>0</v>
      </c>
      <c r="J27" s="251">
        <f>'事業精算 (22)'!$I$9</f>
        <v>0</v>
      </c>
      <c r="K27" s="341">
        <f t="shared" si="0"/>
        <v>0</v>
      </c>
      <c r="L27" s="249">
        <f t="shared" si="1"/>
        <v>0</v>
      </c>
      <c r="M27" s="365">
        <f>'事業精算 (22)'!$C$11</f>
        <v>0</v>
      </c>
      <c r="N27" s="366">
        <f>'事業精算 (22)'!$C$12</f>
        <v>0</v>
      </c>
      <c r="O27" s="367">
        <f>'事業精算 (22)'!$C$13</f>
        <v>0</v>
      </c>
    </row>
    <row r="28" spans="1:15" s="189" customFormat="1" ht="49.9" customHeight="1" x14ac:dyDescent="0.15">
      <c r="A28" s="361">
        <v>23</v>
      </c>
      <c r="B28" s="451">
        <f>'事業精算 (23)'!$C$4</f>
        <v>0</v>
      </c>
      <c r="C28" s="446">
        <f>'事業精算 (23)'!$C$6</f>
        <v>0</v>
      </c>
      <c r="D28" s="362">
        <f>'事業精算 (23)'!$J$6</f>
        <v>0</v>
      </c>
      <c r="E28" s="363" t="s">
        <v>334</v>
      </c>
      <c r="F28" s="362">
        <f>'事業精算 (23)'!$L$6</f>
        <v>0</v>
      </c>
      <c r="G28" s="364" t="s">
        <v>335</v>
      </c>
      <c r="H28" s="249">
        <f>'事業精算 (23)'!$F$8</f>
        <v>0</v>
      </c>
      <c r="I28" s="250">
        <f>'事業精算 (23)'!$F$9</f>
        <v>0</v>
      </c>
      <c r="J28" s="251">
        <f>'事業精算 (23)'!$I$9</f>
        <v>0</v>
      </c>
      <c r="K28" s="341">
        <f t="shared" si="0"/>
        <v>0</v>
      </c>
      <c r="L28" s="249">
        <f t="shared" si="1"/>
        <v>0</v>
      </c>
      <c r="M28" s="365">
        <f>'事業精算 (23)'!$C$11</f>
        <v>0</v>
      </c>
      <c r="N28" s="366">
        <f>'事業精算 (23)'!$C$12</f>
        <v>0</v>
      </c>
      <c r="O28" s="367">
        <f>'事業精算 (23)'!$C$13</f>
        <v>0</v>
      </c>
    </row>
    <row r="29" spans="1:15" s="189" customFormat="1" ht="49.9" customHeight="1" x14ac:dyDescent="0.15">
      <c r="A29" s="361">
        <v>24</v>
      </c>
      <c r="B29" s="451">
        <f>'事業精算 (24)'!$C$4</f>
        <v>0</v>
      </c>
      <c r="C29" s="446">
        <f>'事業精算 (24)'!$C$6</f>
        <v>0</v>
      </c>
      <c r="D29" s="362">
        <f>'事業精算 (24)'!$J$6</f>
        <v>0</v>
      </c>
      <c r="E29" s="363" t="s">
        <v>334</v>
      </c>
      <c r="F29" s="362">
        <f>'事業精算 (24)'!$L$6</f>
        <v>0</v>
      </c>
      <c r="G29" s="364" t="s">
        <v>335</v>
      </c>
      <c r="H29" s="249">
        <f>'事業精算 (24)'!$F$8</f>
        <v>0</v>
      </c>
      <c r="I29" s="250">
        <f>'事業精算 (24)'!$F$9</f>
        <v>0</v>
      </c>
      <c r="J29" s="251">
        <f>'事業精算 (24)'!$I$9</f>
        <v>0</v>
      </c>
      <c r="K29" s="341">
        <f t="shared" si="0"/>
        <v>0</v>
      </c>
      <c r="L29" s="249">
        <f t="shared" si="1"/>
        <v>0</v>
      </c>
      <c r="M29" s="365">
        <f>'事業精算 (24)'!$C$11</f>
        <v>0</v>
      </c>
      <c r="N29" s="366">
        <f>'事業精算 (24)'!$C$12</f>
        <v>0</v>
      </c>
      <c r="O29" s="367">
        <f>'事業精算 (24)'!$C$13</f>
        <v>0</v>
      </c>
    </row>
    <row r="30" spans="1:15" s="189" customFormat="1" ht="49.9" customHeight="1" x14ac:dyDescent="0.15">
      <c r="A30" s="361">
        <v>25</v>
      </c>
      <c r="B30" s="451">
        <f>'事業精算 (25)'!$C$4</f>
        <v>0</v>
      </c>
      <c r="C30" s="446">
        <f>'事業精算 (25)'!$C$6</f>
        <v>0</v>
      </c>
      <c r="D30" s="362">
        <f>'事業精算 (25)'!$J$6</f>
        <v>0</v>
      </c>
      <c r="E30" s="363" t="s">
        <v>334</v>
      </c>
      <c r="F30" s="362">
        <f>'事業精算 (25)'!$L$6</f>
        <v>0</v>
      </c>
      <c r="G30" s="364" t="s">
        <v>335</v>
      </c>
      <c r="H30" s="249">
        <f>'事業精算 (25)'!$F$8</f>
        <v>0</v>
      </c>
      <c r="I30" s="250">
        <f>'事業精算 (25)'!$F$9</f>
        <v>0</v>
      </c>
      <c r="J30" s="251">
        <f>'事業精算 (25)'!$I$9</f>
        <v>0</v>
      </c>
      <c r="K30" s="341">
        <f t="shared" si="0"/>
        <v>0</v>
      </c>
      <c r="L30" s="249">
        <f t="shared" si="1"/>
        <v>0</v>
      </c>
      <c r="M30" s="365">
        <f>'事業精算 (25)'!$C$11</f>
        <v>0</v>
      </c>
      <c r="N30" s="366">
        <f>'事業精算 (25)'!$C$12</f>
        <v>0</v>
      </c>
      <c r="O30" s="367">
        <f>'事業精算 (25)'!$C$13</f>
        <v>0</v>
      </c>
    </row>
    <row r="31" spans="1:15" s="189" customFormat="1" ht="49.9" customHeight="1" x14ac:dyDescent="0.15">
      <c r="A31" s="361">
        <v>26</v>
      </c>
      <c r="B31" s="451">
        <f>'事業精算 (26)'!$C$4</f>
        <v>0</v>
      </c>
      <c r="C31" s="446">
        <f>'事業精算 (26)'!$C$6</f>
        <v>0</v>
      </c>
      <c r="D31" s="362">
        <f>'事業精算 (26)'!$J$6</f>
        <v>0</v>
      </c>
      <c r="E31" s="363" t="s">
        <v>334</v>
      </c>
      <c r="F31" s="362">
        <f>'事業精算 (26)'!$L$6</f>
        <v>0</v>
      </c>
      <c r="G31" s="364" t="s">
        <v>335</v>
      </c>
      <c r="H31" s="249">
        <f>'事業精算 (26)'!$F$8</f>
        <v>0</v>
      </c>
      <c r="I31" s="250">
        <f>'事業精算 (26)'!$F$9</f>
        <v>0</v>
      </c>
      <c r="J31" s="251">
        <f>'事業精算 (26)'!$I$9</f>
        <v>0</v>
      </c>
      <c r="K31" s="341">
        <f t="shared" si="0"/>
        <v>0</v>
      </c>
      <c r="L31" s="249">
        <f t="shared" si="1"/>
        <v>0</v>
      </c>
      <c r="M31" s="365">
        <f>'事業精算 (26)'!$C$11</f>
        <v>0</v>
      </c>
      <c r="N31" s="366">
        <f>'事業精算 (26)'!$C$12</f>
        <v>0</v>
      </c>
      <c r="O31" s="367">
        <f>'事業精算 (26)'!$C$13</f>
        <v>0</v>
      </c>
    </row>
    <row r="32" spans="1:15" s="189" customFormat="1" ht="49.9" customHeight="1" x14ac:dyDescent="0.15">
      <c r="A32" s="361">
        <v>27</v>
      </c>
      <c r="B32" s="451">
        <f>'事業精算 (27)'!$C$4</f>
        <v>0</v>
      </c>
      <c r="C32" s="446">
        <f>'事業精算 (27)'!$C$6</f>
        <v>0</v>
      </c>
      <c r="D32" s="362">
        <f>'事業精算 (27)'!$J$6</f>
        <v>0</v>
      </c>
      <c r="E32" s="363" t="s">
        <v>334</v>
      </c>
      <c r="F32" s="362">
        <f>'事業精算 (27)'!$L$6</f>
        <v>0</v>
      </c>
      <c r="G32" s="364" t="s">
        <v>335</v>
      </c>
      <c r="H32" s="249">
        <f>'事業精算 (27)'!$F$8</f>
        <v>0</v>
      </c>
      <c r="I32" s="250">
        <f>'事業精算 (27)'!$F$9</f>
        <v>0</v>
      </c>
      <c r="J32" s="251">
        <f>'事業精算 (27)'!$I$9</f>
        <v>0</v>
      </c>
      <c r="K32" s="341">
        <f t="shared" si="0"/>
        <v>0</v>
      </c>
      <c r="L32" s="249">
        <f t="shared" si="1"/>
        <v>0</v>
      </c>
      <c r="M32" s="365">
        <f>'事業精算 (27)'!$C$11</f>
        <v>0</v>
      </c>
      <c r="N32" s="366">
        <f>'事業精算 (27)'!$C$12</f>
        <v>0</v>
      </c>
      <c r="O32" s="367">
        <f>'事業精算 (27)'!$C$13</f>
        <v>0</v>
      </c>
    </row>
    <row r="33" spans="1:15" s="189" customFormat="1" ht="49.9" customHeight="1" x14ac:dyDescent="0.15">
      <c r="A33" s="361">
        <v>28</v>
      </c>
      <c r="B33" s="451">
        <f>'事業精算 (28)'!$C$4</f>
        <v>0</v>
      </c>
      <c r="C33" s="446">
        <f>'事業精算 (28)'!$C$6</f>
        <v>0</v>
      </c>
      <c r="D33" s="362">
        <f>'事業精算 (28)'!$J$6</f>
        <v>0</v>
      </c>
      <c r="E33" s="363" t="s">
        <v>334</v>
      </c>
      <c r="F33" s="362">
        <f>'事業精算 (28)'!$L$6</f>
        <v>0</v>
      </c>
      <c r="G33" s="364" t="s">
        <v>335</v>
      </c>
      <c r="H33" s="249">
        <f>'事業精算 (28)'!$F$8</f>
        <v>0</v>
      </c>
      <c r="I33" s="250">
        <f>'事業精算 (28)'!$F$9</f>
        <v>0</v>
      </c>
      <c r="J33" s="251">
        <f>'事業精算 (28)'!$I$9</f>
        <v>0</v>
      </c>
      <c r="K33" s="341">
        <f t="shared" si="0"/>
        <v>0</v>
      </c>
      <c r="L33" s="249">
        <f t="shared" si="1"/>
        <v>0</v>
      </c>
      <c r="M33" s="365">
        <f>'事業精算 (28)'!$C$11</f>
        <v>0</v>
      </c>
      <c r="N33" s="366">
        <f>'事業精算 (28)'!$C$12</f>
        <v>0</v>
      </c>
      <c r="O33" s="367">
        <f>'事業精算 (28)'!$C$13</f>
        <v>0</v>
      </c>
    </row>
    <row r="34" spans="1:15" s="189" customFormat="1" ht="49.9" customHeight="1" x14ac:dyDescent="0.15">
      <c r="A34" s="361">
        <v>29</v>
      </c>
      <c r="B34" s="451">
        <f>'事業精算 (29)'!$C$4</f>
        <v>0</v>
      </c>
      <c r="C34" s="446">
        <f>'事業精算 (29)'!$C$6</f>
        <v>0</v>
      </c>
      <c r="D34" s="362">
        <f>'事業精算 (29)'!$J$6</f>
        <v>0</v>
      </c>
      <c r="E34" s="363" t="s">
        <v>334</v>
      </c>
      <c r="F34" s="362">
        <f>'事業精算 (29)'!$L$6</f>
        <v>0</v>
      </c>
      <c r="G34" s="364" t="s">
        <v>335</v>
      </c>
      <c r="H34" s="249">
        <f>'事業精算 (29)'!$F$8</f>
        <v>0</v>
      </c>
      <c r="I34" s="250">
        <f>'事業精算 (29)'!$F$9</f>
        <v>0</v>
      </c>
      <c r="J34" s="251">
        <f>'事業精算 (29)'!$I$9</f>
        <v>0</v>
      </c>
      <c r="K34" s="341">
        <f t="shared" si="0"/>
        <v>0</v>
      </c>
      <c r="L34" s="249">
        <f t="shared" si="1"/>
        <v>0</v>
      </c>
      <c r="M34" s="365">
        <f>'事業精算 (29)'!$C$11</f>
        <v>0</v>
      </c>
      <c r="N34" s="366">
        <f>'事業精算 (29)'!$C$12</f>
        <v>0</v>
      </c>
      <c r="O34" s="367">
        <f>'事業精算 (29)'!$C$13</f>
        <v>0</v>
      </c>
    </row>
    <row r="35" spans="1:15" s="189" customFormat="1" ht="49.9" customHeight="1" x14ac:dyDescent="0.15">
      <c r="A35" s="361">
        <v>30</v>
      </c>
      <c r="B35" s="451">
        <f>'事業精算 (30)'!$C$4</f>
        <v>0</v>
      </c>
      <c r="C35" s="446">
        <f>'事業精算 (30)'!$C$6</f>
        <v>0</v>
      </c>
      <c r="D35" s="362">
        <f>'事業精算 (30)'!$J$6</f>
        <v>0</v>
      </c>
      <c r="E35" s="363" t="s">
        <v>334</v>
      </c>
      <c r="F35" s="362">
        <f>'事業精算 (30)'!$L$6</f>
        <v>0</v>
      </c>
      <c r="G35" s="364" t="s">
        <v>335</v>
      </c>
      <c r="H35" s="249">
        <f>'事業精算 (30)'!$F$8</f>
        <v>0</v>
      </c>
      <c r="I35" s="250">
        <f>'事業精算 (30)'!$F$9</f>
        <v>0</v>
      </c>
      <c r="J35" s="251">
        <f>'事業精算 (30)'!$I$9</f>
        <v>0</v>
      </c>
      <c r="K35" s="341">
        <f t="shared" si="0"/>
        <v>0</v>
      </c>
      <c r="L35" s="249">
        <f t="shared" si="1"/>
        <v>0</v>
      </c>
      <c r="M35" s="365">
        <f>'事業精算 (30)'!$C$11</f>
        <v>0</v>
      </c>
      <c r="N35" s="366">
        <f>'事業精算 (30)'!$C$12</f>
        <v>0</v>
      </c>
      <c r="O35" s="367">
        <f>'事業精算 (30)'!$C$13</f>
        <v>0</v>
      </c>
    </row>
    <row r="36" spans="1:15" s="189" customFormat="1" ht="49.9" customHeight="1" x14ac:dyDescent="0.15">
      <c r="A36" s="361">
        <v>31</v>
      </c>
      <c r="B36" s="451">
        <f>'事業精算 (31)'!$C$4</f>
        <v>0</v>
      </c>
      <c r="C36" s="446">
        <f>'事業精算 (31)'!$C$6</f>
        <v>0</v>
      </c>
      <c r="D36" s="362">
        <f>'事業精算 (31)'!$J$6</f>
        <v>0</v>
      </c>
      <c r="E36" s="363" t="s">
        <v>334</v>
      </c>
      <c r="F36" s="362">
        <f>'事業精算 (31)'!$L$6</f>
        <v>0</v>
      </c>
      <c r="G36" s="364" t="s">
        <v>335</v>
      </c>
      <c r="H36" s="249">
        <f>'事業精算 (31)'!$F$8</f>
        <v>0</v>
      </c>
      <c r="I36" s="250">
        <f>'事業精算 (31)'!$F$9</f>
        <v>0</v>
      </c>
      <c r="J36" s="251">
        <f>'事業精算 (31)'!$I$9</f>
        <v>0</v>
      </c>
      <c r="K36" s="341">
        <f t="shared" ref="K36:K45" si="2">I36+J36</f>
        <v>0</v>
      </c>
      <c r="L36" s="249">
        <f t="shared" ref="L36:L45" si="3">H36+K36</f>
        <v>0</v>
      </c>
      <c r="M36" s="365">
        <f>'事業精算 (31)'!$C$11</f>
        <v>0</v>
      </c>
      <c r="N36" s="366">
        <f>'事業精算 (31)'!$C$12</f>
        <v>0</v>
      </c>
      <c r="O36" s="367">
        <f>'事業精算 (31)'!$C$13</f>
        <v>0</v>
      </c>
    </row>
    <row r="37" spans="1:15" s="189" customFormat="1" ht="49.9" customHeight="1" x14ac:dyDescent="0.15">
      <c r="A37" s="361">
        <v>32</v>
      </c>
      <c r="B37" s="451">
        <f>'事業精算 (32)'!$C$4</f>
        <v>0</v>
      </c>
      <c r="C37" s="446">
        <f>'事業精算 (32)'!$C$6</f>
        <v>0</v>
      </c>
      <c r="D37" s="362">
        <f>'事業精算 (32)'!$J$6</f>
        <v>0</v>
      </c>
      <c r="E37" s="363" t="s">
        <v>334</v>
      </c>
      <c r="F37" s="362">
        <f>'事業精算 (32)'!$L$6</f>
        <v>0</v>
      </c>
      <c r="G37" s="364" t="s">
        <v>335</v>
      </c>
      <c r="H37" s="249">
        <f>'事業精算 (32)'!$F$8</f>
        <v>0</v>
      </c>
      <c r="I37" s="249">
        <f>'事業精算 (32)'!$F$9</f>
        <v>0</v>
      </c>
      <c r="J37" s="249">
        <f>'事業精算 (32)'!$I$9</f>
        <v>0</v>
      </c>
      <c r="K37" s="341">
        <f t="shared" si="2"/>
        <v>0</v>
      </c>
      <c r="L37" s="249">
        <f t="shared" si="3"/>
        <v>0</v>
      </c>
      <c r="M37" s="365">
        <f>'事業精算 (32)'!C11</f>
        <v>0</v>
      </c>
      <c r="N37" s="366">
        <f>'事業精算 (32)'!$C$12</f>
        <v>0</v>
      </c>
      <c r="O37" s="367">
        <f>'事業精算 (32)'!$C$13</f>
        <v>0</v>
      </c>
    </row>
    <row r="38" spans="1:15" s="189" customFormat="1" ht="49.9" customHeight="1" x14ac:dyDescent="0.15">
      <c r="A38" s="361">
        <v>33</v>
      </c>
      <c r="B38" s="451">
        <f>'事業精算 (33)'!$C$4</f>
        <v>0</v>
      </c>
      <c r="C38" s="446">
        <f>'事業精算 (33)'!$C$6</f>
        <v>0</v>
      </c>
      <c r="D38" s="362">
        <f>'事業精算 (33)'!$J$6</f>
        <v>0</v>
      </c>
      <c r="E38" s="363" t="s">
        <v>334</v>
      </c>
      <c r="F38" s="362">
        <f>'事業精算 (33)'!$L$6</f>
        <v>0</v>
      </c>
      <c r="G38" s="364" t="s">
        <v>335</v>
      </c>
      <c r="H38" s="249">
        <f>'事業精算 (33)'!$F$8</f>
        <v>0</v>
      </c>
      <c r="I38" s="249">
        <f>'事業精算 (33)'!$F$9</f>
        <v>0</v>
      </c>
      <c r="J38" s="249">
        <f>'事業精算 (33)'!$I$9</f>
        <v>0</v>
      </c>
      <c r="K38" s="341">
        <f t="shared" si="2"/>
        <v>0</v>
      </c>
      <c r="L38" s="249">
        <f t="shared" si="3"/>
        <v>0</v>
      </c>
      <c r="M38" s="365">
        <f>'事業精算 (33)'!$C$11</f>
        <v>0</v>
      </c>
      <c r="N38" s="366">
        <f>'事業精算 (33)'!$C$12</f>
        <v>0</v>
      </c>
      <c r="O38" s="367">
        <f>'事業精算 (33)'!$C$13</f>
        <v>0</v>
      </c>
    </row>
    <row r="39" spans="1:15" s="189" customFormat="1" ht="49.9" customHeight="1" x14ac:dyDescent="0.15">
      <c r="A39" s="361">
        <v>34</v>
      </c>
      <c r="B39" s="451">
        <f>'事業精算 (34)'!$C$4</f>
        <v>0</v>
      </c>
      <c r="C39" s="446">
        <f>'事業精算 (34)'!$C$6</f>
        <v>0</v>
      </c>
      <c r="D39" s="362">
        <f>'事業精算 (34)'!$J$6</f>
        <v>0</v>
      </c>
      <c r="E39" s="363" t="s">
        <v>334</v>
      </c>
      <c r="F39" s="362">
        <f>'事業精算 (34)'!$L$6</f>
        <v>0</v>
      </c>
      <c r="G39" s="364" t="s">
        <v>335</v>
      </c>
      <c r="H39" s="249">
        <f>'事業精算 (34)'!$F$8</f>
        <v>0</v>
      </c>
      <c r="I39" s="249">
        <f>'事業精算 (34)'!$F$9</f>
        <v>0</v>
      </c>
      <c r="J39" s="249">
        <f>'事業精算 (34)'!$I$9</f>
        <v>0</v>
      </c>
      <c r="K39" s="341">
        <f t="shared" si="2"/>
        <v>0</v>
      </c>
      <c r="L39" s="249">
        <f t="shared" si="3"/>
        <v>0</v>
      </c>
      <c r="M39" s="365">
        <f>'事業精算 (34)'!$C$11</f>
        <v>0</v>
      </c>
      <c r="N39" s="366">
        <f>'事業精算 (34)'!$C$12</f>
        <v>0</v>
      </c>
      <c r="O39" s="367">
        <f>'事業精算 (34)'!$C$13</f>
        <v>0</v>
      </c>
    </row>
    <row r="40" spans="1:15" s="189" customFormat="1" ht="49.9" customHeight="1" x14ac:dyDescent="0.15">
      <c r="A40" s="361">
        <v>35</v>
      </c>
      <c r="B40" s="451">
        <f>'事業精算 (35)'!$C$4</f>
        <v>0</v>
      </c>
      <c r="C40" s="446">
        <f>'事業精算 (35)'!$C$6</f>
        <v>0</v>
      </c>
      <c r="D40" s="362">
        <f>'事業精算 (35)'!$J$6</f>
        <v>0</v>
      </c>
      <c r="E40" s="363" t="s">
        <v>334</v>
      </c>
      <c r="F40" s="362">
        <f>'事業精算 (35)'!$L$6</f>
        <v>0</v>
      </c>
      <c r="G40" s="364" t="s">
        <v>335</v>
      </c>
      <c r="H40" s="249">
        <f>'事業精算 (35)'!$F$8</f>
        <v>0</v>
      </c>
      <c r="I40" s="249">
        <f>'事業精算 (35)'!$F$9</f>
        <v>0</v>
      </c>
      <c r="J40" s="249">
        <f>'事業精算 (35)'!$I$9</f>
        <v>0</v>
      </c>
      <c r="K40" s="341">
        <f t="shared" si="2"/>
        <v>0</v>
      </c>
      <c r="L40" s="249">
        <f t="shared" si="3"/>
        <v>0</v>
      </c>
      <c r="M40" s="365">
        <f>'事業精算 (35)'!$C$11</f>
        <v>0</v>
      </c>
      <c r="N40" s="366">
        <f>'事業精算 (35)'!$C$12</f>
        <v>0</v>
      </c>
      <c r="O40" s="367">
        <f>'事業精算 (35)'!$C$13</f>
        <v>0</v>
      </c>
    </row>
    <row r="41" spans="1:15" s="189" customFormat="1" ht="49.9" customHeight="1" x14ac:dyDescent="0.15">
      <c r="A41" s="361">
        <v>36</v>
      </c>
      <c r="B41" s="451">
        <f>'事業精算 (36)'!$C$4</f>
        <v>0</v>
      </c>
      <c r="C41" s="446">
        <f>'事業精算 (36)'!$C$6</f>
        <v>0</v>
      </c>
      <c r="D41" s="362">
        <f>'事業精算 (36)'!$J$6</f>
        <v>0</v>
      </c>
      <c r="E41" s="363" t="s">
        <v>334</v>
      </c>
      <c r="F41" s="362">
        <f>'事業精算 (36)'!$L$6</f>
        <v>0</v>
      </c>
      <c r="G41" s="364" t="s">
        <v>335</v>
      </c>
      <c r="H41" s="249">
        <f>'事業精算 (36)'!$F$8</f>
        <v>0</v>
      </c>
      <c r="I41" s="249">
        <f>'事業精算 (36)'!$F$9</f>
        <v>0</v>
      </c>
      <c r="J41" s="249">
        <f>'事業精算 (36)'!$I$9</f>
        <v>0</v>
      </c>
      <c r="K41" s="341">
        <f t="shared" si="2"/>
        <v>0</v>
      </c>
      <c r="L41" s="249">
        <f t="shared" si="3"/>
        <v>0</v>
      </c>
      <c r="M41" s="365">
        <f>'事業精算 (36)'!$C$11</f>
        <v>0</v>
      </c>
      <c r="N41" s="366">
        <f>'事業精算 (36)'!$C$12</f>
        <v>0</v>
      </c>
      <c r="O41" s="367">
        <f>'事業精算 (36)'!$C$13</f>
        <v>0</v>
      </c>
    </row>
    <row r="42" spans="1:15" s="189" customFormat="1" ht="49.9" customHeight="1" x14ac:dyDescent="0.15">
      <c r="A42" s="361">
        <v>37</v>
      </c>
      <c r="B42" s="451">
        <f>'事業精算 (37)'!$C$4</f>
        <v>0</v>
      </c>
      <c r="C42" s="446">
        <f>'事業精算 (37)'!$C$6</f>
        <v>0</v>
      </c>
      <c r="D42" s="362">
        <f>'事業精算 (37)'!$J$6</f>
        <v>0</v>
      </c>
      <c r="E42" s="363" t="s">
        <v>334</v>
      </c>
      <c r="F42" s="362">
        <f>'事業精算 (37)'!$L$6</f>
        <v>0</v>
      </c>
      <c r="G42" s="364" t="s">
        <v>335</v>
      </c>
      <c r="H42" s="249">
        <f>'事業精算 (37)'!$F$8</f>
        <v>0</v>
      </c>
      <c r="I42" s="249">
        <f>'事業精算 (37)'!$F$9</f>
        <v>0</v>
      </c>
      <c r="J42" s="249">
        <f>'事業精算 (37)'!$I$9</f>
        <v>0</v>
      </c>
      <c r="K42" s="341">
        <f t="shared" si="2"/>
        <v>0</v>
      </c>
      <c r="L42" s="249">
        <f t="shared" si="3"/>
        <v>0</v>
      </c>
      <c r="M42" s="365">
        <f>'事業精算 (37)'!$C$11</f>
        <v>0</v>
      </c>
      <c r="N42" s="366">
        <f>'事業精算 (37)'!$C$12</f>
        <v>0</v>
      </c>
      <c r="O42" s="367">
        <f>'事業精算 (37)'!$C$13</f>
        <v>0</v>
      </c>
    </row>
    <row r="43" spans="1:15" s="189" customFormat="1" ht="49.9" customHeight="1" x14ac:dyDescent="0.15">
      <c r="A43" s="361">
        <v>38</v>
      </c>
      <c r="B43" s="451">
        <f>'事業精算 (38)'!$C$4</f>
        <v>0</v>
      </c>
      <c r="C43" s="446">
        <f>'事業精算 (38)'!$C$6</f>
        <v>0</v>
      </c>
      <c r="D43" s="362">
        <f>'事業精算 (38)'!$J$6</f>
        <v>0</v>
      </c>
      <c r="E43" s="363" t="s">
        <v>334</v>
      </c>
      <c r="F43" s="362">
        <f>'事業精算 (38)'!$L$6</f>
        <v>0</v>
      </c>
      <c r="G43" s="364" t="s">
        <v>335</v>
      </c>
      <c r="H43" s="249">
        <f>'事業精算 (38)'!$F$8</f>
        <v>0</v>
      </c>
      <c r="I43" s="249">
        <f>'事業精算 (38)'!$F$9</f>
        <v>0</v>
      </c>
      <c r="J43" s="249">
        <f>'事業精算 (38)'!$I$9</f>
        <v>0</v>
      </c>
      <c r="K43" s="341">
        <f t="shared" si="2"/>
        <v>0</v>
      </c>
      <c r="L43" s="249">
        <f t="shared" si="3"/>
        <v>0</v>
      </c>
      <c r="M43" s="365">
        <f>'事業精算 (38)'!$C$11</f>
        <v>0</v>
      </c>
      <c r="N43" s="366">
        <f>'事業精算 (38)'!$C$12</f>
        <v>0</v>
      </c>
      <c r="O43" s="367">
        <f>'事業精算 (38)'!$C$13</f>
        <v>0</v>
      </c>
    </row>
    <row r="44" spans="1:15" s="189" customFormat="1" ht="49.9" customHeight="1" x14ac:dyDescent="0.15">
      <c r="A44" s="361">
        <v>39</v>
      </c>
      <c r="B44" s="451">
        <f>'事業精算 (39)'!$C$4</f>
        <v>0</v>
      </c>
      <c r="C44" s="446">
        <f>'事業精算 (39)'!$C$6</f>
        <v>0</v>
      </c>
      <c r="D44" s="362">
        <f>'事業精算 (39)'!$J$6</f>
        <v>0</v>
      </c>
      <c r="E44" s="363" t="s">
        <v>334</v>
      </c>
      <c r="F44" s="362">
        <f>'事業精算 (39)'!$L$6</f>
        <v>0</v>
      </c>
      <c r="G44" s="364" t="s">
        <v>335</v>
      </c>
      <c r="H44" s="249">
        <f>'事業精算 (39)'!$F$8</f>
        <v>0</v>
      </c>
      <c r="I44" s="249">
        <f>'事業精算 (39)'!$F$9</f>
        <v>0</v>
      </c>
      <c r="J44" s="249">
        <f>'事業精算 (39)'!$I$9</f>
        <v>0</v>
      </c>
      <c r="K44" s="341">
        <f t="shared" si="2"/>
        <v>0</v>
      </c>
      <c r="L44" s="249">
        <f t="shared" si="3"/>
        <v>0</v>
      </c>
      <c r="M44" s="365">
        <f>'事業精算 (39)'!$C$11</f>
        <v>0</v>
      </c>
      <c r="N44" s="366">
        <f>'事業精算 (39)'!$C$12</f>
        <v>0</v>
      </c>
      <c r="O44" s="367">
        <f>'事業精算 (39)'!$C$13</f>
        <v>0</v>
      </c>
    </row>
    <row r="45" spans="1:15" s="189" customFormat="1" ht="49.9" customHeight="1" thickBot="1" x14ac:dyDescent="0.2">
      <c r="A45" s="361">
        <v>40</v>
      </c>
      <c r="B45" s="451">
        <f>'事業精算 (40)'!$C$4</f>
        <v>0</v>
      </c>
      <c r="C45" s="446">
        <f>'事業精算 (40)'!$C$6</f>
        <v>0</v>
      </c>
      <c r="D45" s="362">
        <f>'事業精算 (40)'!$J$6</f>
        <v>0</v>
      </c>
      <c r="E45" s="363" t="s">
        <v>334</v>
      </c>
      <c r="F45" s="362">
        <f>'事業精算 (40)'!$L$6</f>
        <v>0</v>
      </c>
      <c r="G45" s="364" t="s">
        <v>335</v>
      </c>
      <c r="H45" s="249">
        <f>'事業精算 (40)'!$F$8</f>
        <v>0</v>
      </c>
      <c r="I45" s="249">
        <f>'事業精算 (40)'!$F$9</f>
        <v>0</v>
      </c>
      <c r="J45" s="249">
        <f>'事業精算 (40)'!$I$9</f>
        <v>0</v>
      </c>
      <c r="K45" s="341">
        <f t="shared" si="2"/>
        <v>0</v>
      </c>
      <c r="L45" s="249">
        <f t="shared" si="3"/>
        <v>0</v>
      </c>
      <c r="M45" s="365">
        <f>'事業精算 (40)'!$C$11</f>
        <v>0</v>
      </c>
      <c r="N45" s="366">
        <f>'事業精算 (40)'!$C$12</f>
        <v>0</v>
      </c>
      <c r="O45" s="367">
        <f>'事業精算 (40)'!$C$13</f>
        <v>0</v>
      </c>
    </row>
    <row r="46" spans="1:15" ht="24" x14ac:dyDescent="0.15">
      <c r="A46" s="436" t="s">
        <v>11</v>
      </c>
      <c r="B46" s="454" t="str">
        <f>B61&amp;" 回"</f>
        <v>3 回</v>
      </c>
      <c r="C46" s="447"/>
      <c r="D46" s="437">
        <f>SUM(D6:D45)</f>
        <v>0</v>
      </c>
      <c r="E46" s="438" t="s">
        <v>105</v>
      </c>
      <c r="F46" s="437">
        <f>SUM(F6:F45)</f>
        <v>1</v>
      </c>
      <c r="G46" s="439" t="s">
        <v>26</v>
      </c>
      <c r="H46" s="440">
        <f>SUM(H6:H45)</f>
        <v>5</v>
      </c>
      <c r="I46" s="440">
        <f>SUM(I6:I45)</f>
        <v>14</v>
      </c>
      <c r="J46" s="440">
        <f>SUM(J6:J45)</f>
        <v>12</v>
      </c>
      <c r="K46" s="440">
        <f>SUM(K6:K45)</f>
        <v>26</v>
      </c>
      <c r="L46" s="440">
        <f>SUM(L6:L45)</f>
        <v>31</v>
      </c>
      <c r="M46" s="441"/>
      <c r="N46" s="442"/>
      <c r="O46" s="443"/>
    </row>
    <row r="54" spans="1:6" x14ac:dyDescent="0.15">
      <c r="A54" s="74"/>
      <c r="D54" s="337"/>
      <c r="F54" s="337"/>
    </row>
    <row r="61" spans="1:6" x14ac:dyDescent="0.15">
      <c r="B61" s="332">
        <f>40-B62</f>
        <v>3</v>
      </c>
    </row>
    <row r="62" spans="1:6" x14ac:dyDescent="0.15">
      <c r="B62" s="332">
        <f>COUNTIF(B6:B45,0)</f>
        <v>37</v>
      </c>
    </row>
  </sheetData>
  <sheetProtection password="DDA1" sheet="1"/>
  <mergeCells count="2">
    <mergeCell ref="C5:G5"/>
    <mergeCell ref="H4:L4"/>
  </mergeCells>
  <phoneticPr fontId="1"/>
  <conditionalFormatting sqref="L6:L7">
    <cfRule type="cellIs" dxfId="76" priority="10" stopIfTrue="1" operator="equal">
      <formula>0</formula>
    </cfRule>
  </conditionalFormatting>
  <conditionalFormatting sqref="B1:M1 B46 B2:O7 B48:O65536">
    <cfRule type="cellIs" dxfId="75" priority="9" stopIfTrue="1" operator="equal">
      <formula>0</formula>
    </cfRule>
  </conditionalFormatting>
  <conditionalFormatting sqref="L8:L45">
    <cfRule type="cellIs" dxfId="74" priority="6" stopIfTrue="1" operator="equal">
      <formula>0</formula>
    </cfRule>
  </conditionalFormatting>
  <conditionalFormatting sqref="B8:O45">
    <cfRule type="cellIs" dxfId="73" priority="5" stopIfTrue="1" operator="equal">
      <formula>0</formula>
    </cfRule>
  </conditionalFormatting>
  <conditionalFormatting sqref="L46">
    <cfRule type="cellIs" dxfId="72" priority="2" stopIfTrue="1" operator="equal">
      <formula>0</formula>
    </cfRule>
  </conditionalFormatting>
  <conditionalFormatting sqref="C46:O46">
    <cfRule type="cellIs" dxfId="71" priority="1" stopIfTrue="1" operator="equal">
      <formula>0</formula>
    </cfRule>
  </conditionalFormatting>
  <printOptions horizontalCentered="1"/>
  <pageMargins left="0.59055118110236227" right="0.39370078740157483" top="0.59055118110236227" bottom="0.39370078740157483" header="0.51181102362204722" footer="0.51181102362204722"/>
  <pageSetup paperSize="9" scale="3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A63"/>
  <sheetViews>
    <sheetView view="pageBreakPreview" zoomScale="80" zoomScaleNormal="100" zoomScaleSheetLayoutView="80" workbookViewId="0">
      <selection activeCell="S8" sqref="S8"/>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29</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A63"/>
  <sheetViews>
    <sheetView view="pageBreakPreview" zoomScale="80" zoomScaleNormal="100" zoomScaleSheetLayoutView="80" workbookViewId="0">
      <selection activeCell="O20" sqref="O20:S20"/>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30</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M48:S48"/>
    <mergeCell ref="J49:K49"/>
    <mergeCell ref="M49:S49"/>
    <mergeCell ref="A50:D50"/>
    <mergeCell ref="E50:F50"/>
    <mergeCell ref="H50:I50"/>
    <mergeCell ref="J50:K50"/>
    <mergeCell ref="M50:S50"/>
    <mergeCell ref="H49:I49"/>
    <mergeCell ref="A47:D49"/>
    <mergeCell ref="E47:F49"/>
    <mergeCell ref="G47:G49"/>
    <mergeCell ref="J47:K47"/>
    <mergeCell ref="M47:S47"/>
    <mergeCell ref="J42:K42"/>
    <mergeCell ref="M42:S42"/>
    <mergeCell ref="H43:I43"/>
    <mergeCell ref="J43:K43"/>
    <mergeCell ref="M43:S43"/>
    <mergeCell ref="H44:I44"/>
    <mergeCell ref="J44:K44"/>
    <mergeCell ref="M44:S44"/>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26:B26"/>
    <mergeCell ref="O19:S19"/>
    <mergeCell ref="O20:S20"/>
    <mergeCell ref="B21:F21"/>
    <mergeCell ref="G21:H21"/>
    <mergeCell ref="J21:S21"/>
    <mergeCell ref="A22:F22"/>
    <mergeCell ref="G22:H22"/>
    <mergeCell ref="J22:S2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31</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B21:F21"/>
    <mergeCell ref="G21:H21"/>
    <mergeCell ref="J21:S21"/>
    <mergeCell ref="A22:F22"/>
    <mergeCell ref="G22:H22"/>
    <mergeCell ref="J22:S22"/>
    <mergeCell ref="A23:F23"/>
    <mergeCell ref="J23:S23"/>
    <mergeCell ref="A24:F24"/>
    <mergeCell ref="G24:H24"/>
    <mergeCell ref="J24:S24"/>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H46:I46"/>
    <mergeCell ref="J46:K46"/>
    <mergeCell ref="M46:S46"/>
    <mergeCell ref="A40:D46"/>
    <mergeCell ref="E40:F46"/>
    <mergeCell ref="G40:G46"/>
    <mergeCell ref="H40:I40"/>
    <mergeCell ref="J40:K40"/>
    <mergeCell ref="M40:S40"/>
    <mergeCell ref="H41:I41"/>
    <mergeCell ref="J41:K41"/>
    <mergeCell ref="M41:S41"/>
    <mergeCell ref="H42:I42"/>
    <mergeCell ref="J42:K42"/>
    <mergeCell ref="M42:S42"/>
    <mergeCell ref="H43:I43"/>
    <mergeCell ref="J43:K43"/>
    <mergeCell ref="M43:S43"/>
    <mergeCell ref="H44:I44"/>
    <mergeCell ref="J44:K44"/>
    <mergeCell ref="M44:S44"/>
    <mergeCell ref="H45:I45"/>
    <mergeCell ref="J45:K45"/>
    <mergeCell ref="M45:S45"/>
    <mergeCell ref="A51:D51"/>
    <mergeCell ref="E51:F51"/>
    <mergeCell ref="H51:I51"/>
    <mergeCell ref="H48:I48"/>
    <mergeCell ref="H47:I47"/>
    <mergeCell ref="J48:K48"/>
    <mergeCell ref="J47:K47"/>
    <mergeCell ref="J51:K51"/>
    <mergeCell ref="M51:S51"/>
    <mergeCell ref="M48:S48"/>
    <mergeCell ref="J49:K49"/>
    <mergeCell ref="M49:S49"/>
    <mergeCell ref="A50:D50"/>
    <mergeCell ref="E50:F50"/>
    <mergeCell ref="H50:I50"/>
    <mergeCell ref="J50:K50"/>
    <mergeCell ref="M50:S50"/>
    <mergeCell ref="H49:I49"/>
    <mergeCell ref="A47:D49"/>
    <mergeCell ref="E47:F49"/>
    <mergeCell ref="G47:G49"/>
    <mergeCell ref="M47:S47"/>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A52:D53"/>
    <mergeCell ref="E52:F53"/>
    <mergeCell ref="G52:G53"/>
    <mergeCell ref="H52:I52"/>
    <mergeCell ref="J52:K5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32</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B21:F21"/>
    <mergeCell ref="G21:H21"/>
    <mergeCell ref="J21:S21"/>
    <mergeCell ref="A22:F22"/>
    <mergeCell ref="G22:H22"/>
    <mergeCell ref="J22:S22"/>
    <mergeCell ref="A23:F23"/>
    <mergeCell ref="J23:S23"/>
    <mergeCell ref="A24:F24"/>
    <mergeCell ref="G24:H24"/>
    <mergeCell ref="J24:S24"/>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H46:I46"/>
    <mergeCell ref="J46:K46"/>
    <mergeCell ref="M46:S46"/>
    <mergeCell ref="A40:D46"/>
    <mergeCell ref="E40:F46"/>
    <mergeCell ref="G40:G46"/>
    <mergeCell ref="H40:I40"/>
    <mergeCell ref="J40:K40"/>
    <mergeCell ref="M40:S40"/>
    <mergeCell ref="H41:I41"/>
    <mergeCell ref="J41:K41"/>
    <mergeCell ref="M41:S41"/>
    <mergeCell ref="H42:I42"/>
    <mergeCell ref="J42:K42"/>
    <mergeCell ref="M42:S42"/>
    <mergeCell ref="H43:I43"/>
    <mergeCell ref="J43:K43"/>
    <mergeCell ref="M43:S43"/>
    <mergeCell ref="H44:I44"/>
    <mergeCell ref="J44:K44"/>
    <mergeCell ref="M44:S44"/>
    <mergeCell ref="H45:I45"/>
    <mergeCell ref="J45:K45"/>
    <mergeCell ref="M45:S45"/>
    <mergeCell ref="A51:D51"/>
    <mergeCell ref="E51:F51"/>
    <mergeCell ref="H51:I51"/>
    <mergeCell ref="H48:I48"/>
    <mergeCell ref="H47:I47"/>
    <mergeCell ref="J48:K48"/>
    <mergeCell ref="J47:K47"/>
    <mergeCell ref="J51:K51"/>
    <mergeCell ref="M51:S51"/>
    <mergeCell ref="M48:S48"/>
    <mergeCell ref="J49:K49"/>
    <mergeCell ref="M49:S49"/>
    <mergeCell ref="A50:D50"/>
    <mergeCell ref="E50:F50"/>
    <mergeCell ref="H50:I50"/>
    <mergeCell ref="J50:K50"/>
    <mergeCell ref="M50:S50"/>
    <mergeCell ref="H49:I49"/>
    <mergeCell ref="A47:D49"/>
    <mergeCell ref="E47:F49"/>
    <mergeCell ref="G47:G49"/>
    <mergeCell ref="M47:S47"/>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A52:D53"/>
    <mergeCell ref="E52:F53"/>
    <mergeCell ref="G52:G53"/>
    <mergeCell ref="H52:I52"/>
    <mergeCell ref="J52:K5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33</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B21:F21"/>
    <mergeCell ref="G21:H21"/>
    <mergeCell ref="J21:S21"/>
    <mergeCell ref="A22:F22"/>
    <mergeCell ref="G22:H22"/>
    <mergeCell ref="J22:S22"/>
    <mergeCell ref="A23:F23"/>
    <mergeCell ref="J23:S23"/>
    <mergeCell ref="A24:F24"/>
    <mergeCell ref="G24:H24"/>
    <mergeCell ref="J24:S24"/>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H46:I46"/>
    <mergeCell ref="J46:K46"/>
    <mergeCell ref="M46:S46"/>
    <mergeCell ref="A40:D46"/>
    <mergeCell ref="E40:F46"/>
    <mergeCell ref="G40:G46"/>
    <mergeCell ref="H40:I40"/>
    <mergeCell ref="J40:K40"/>
    <mergeCell ref="M40:S40"/>
    <mergeCell ref="H41:I41"/>
    <mergeCell ref="J41:K41"/>
    <mergeCell ref="M41:S41"/>
    <mergeCell ref="H42:I42"/>
    <mergeCell ref="J42:K42"/>
    <mergeCell ref="M42:S42"/>
    <mergeCell ref="H43:I43"/>
    <mergeCell ref="J43:K43"/>
    <mergeCell ref="M43:S43"/>
    <mergeCell ref="H44:I44"/>
    <mergeCell ref="J44:K44"/>
    <mergeCell ref="M44:S44"/>
    <mergeCell ref="H45:I45"/>
    <mergeCell ref="J45:K45"/>
    <mergeCell ref="M45:S45"/>
    <mergeCell ref="A51:D51"/>
    <mergeCell ref="E51:F51"/>
    <mergeCell ref="H51:I51"/>
    <mergeCell ref="H48:I48"/>
    <mergeCell ref="H47:I47"/>
    <mergeCell ref="J48:K48"/>
    <mergeCell ref="J47:K47"/>
    <mergeCell ref="J51:K51"/>
    <mergeCell ref="M51:S51"/>
    <mergeCell ref="M48:S48"/>
    <mergeCell ref="J49:K49"/>
    <mergeCell ref="M49:S49"/>
    <mergeCell ref="A50:D50"/>
    <mergeCell ref="E50:F50"/>
    <mergeCell ref="H50:I50"/>
    <mergeCell ref="J50:K50"/>
    <mergeCell ref="M50:S50"/>
    <mergeCell ref="H49:I49"/>
    <mergeCell ref="A47:D49"/>
    <mergeCell ref="E47:F49"/>
    <mergeCell ref="G47:G49"/>
    <mergeCell ref="M47:S47"/>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A52:D53"/>
    <mergeCell ref="E52:F53"/>
    <mergeCell ref="G52:G53"/>
    <mergeCell ref="H52:I52"/>
    <mergeCell ref="J52:K5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34</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B21:F21"/>
    <mergeCell ref="G21:H21"/>
    <mergeCell ref="J21:S21"/>
    <mergeCell ref="A22:F22"/>
    <mergeCell ref="G22:H22"/>
    <mergeCell ref="J22:S22"/>
    <mergeCell ref="A23:F23"/>
    <mergeCell ref="J23:S23"/>
    <mergeCell ref="A24:F24"/>
    <mergeCell ref="G24:H24"/>
    <mergeCell ref="J24:S24"/>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H46:I46"/>
    <mergeCell ref="J46:K46"/>
    <mergeCell ref="M46:S46"/>
    <mergeCell ref="A40:D46"/>
    <mergeCell ref="E40:F46"/>
    <mergeCell ref="G40:G46"/>
    <mergeCell ref="H40:I40"/>
    <mergeCell ref="J40:K40"/>
    <mergeCell ref="M40:S40"/>
    <mergeCell ref="H41:I41"/>
    <mergeCell ref="J41:K41"/>
    <mergeCell ref="M41:S41"/>
    <mergeCell ref="H42:I42"/>
    <mergeCell ref="J42:K42"/>
    <mergeCell ref="M42:S42"/>
    <mergeCell ref="H43:I43"/>
    <mergeCell ref="J43:K43"/>
    <mergeCell ref="M43:S43"/>
    <mergeCell ref="H44:I44"/>
    <mergeCell ref="J44:K44"/>
    <mergeCell ref="M44:S44"/>
    <mergeCell ref="H45:I45"/>
    <mergeCell ref="J45:K45"/>
    <mergeCell ref="M45:S45"/>
    <mergeCell ref="A51:D51"/>
    <mergeCell ref="E51:F51"/>
    <mergeCell ref="H51:I51"/>
    <mergeCell ref="H48:I48"/>
    <mergeCell ref="H47:I47"/>
    <mergeCell ref="J48:K48"/>
    <mergeCell ref="J47:K47"/>
    <mergeCell ref="J51:K51"/>
    <mergeCell ref="M51:S51"/>
    <mergeCell ref="M48:S48"/>
    <mergeCell ref="J49:K49"/>
    <mergeCell ref="M49:S49"/>
    <mergeCell ref="A50:D50"/>
    <mergeCell ref="E50:F50"/>
    <mergeCell ref="H50:I50"/>
    <mergeCell ref="J50:K50"/>
    <mergeCell ref="M50:S50"/>
    <mergeCell ref="H49:I49"/>
    <mergeCell ref="A47:D49"/>
    <mergeCell ref="E47:F49"/>
    <mergeCell ref="G47:G49"/>
    <mergeCell ref="M47:S47"/>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A52:D53"/>
    <mergeCell ref="E52:F53"/>
    <mergeCell ref="G52:G53"/>
    <mergeCell ref="H52:I52"/>
    <mergeCell ref="J52:K52"/>
  </mergeCells>
  <phoneticPr fontId="1"/>
  <printOptions horizontalCentered="1"/>
  <pageMargins left="0.70866141732283472" right="0.70866141732283472" top="0.74803149606299213" bottom="0.55118110236220474" header="0.31496062992125984" footer="0.31496062992125984"/>
  <pageSetup paperSize="9" scale="7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35</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B21:F21"/>
    <mergeCell ref="G21:H21"/>
    <mergeCell ref="J21:S21"/>
    <mergeCell ref="A22:F22"/>
    <mergeCell ref="G22:H22"/>
    <mergeCell ref="J22:S22"/>
    <mergeCell ref="A23:F23"/>
    <mergeCell ref="J23:S23"/>
    <mergeCell ref="A24:F24"/>
    <mergeCell ref="G24:H24"/>
    <mergeCell ref="J24:S24"/>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H46:I46"/>
    <mergeCell ref="J46:K46"/>
    <mergeCell ref="M46:S46"/>
    <mergeCell ref="A40:D46"/>
    <mergeCell ref="E40:F46"/>
    <mergeCell ref="G40:G46"/>
    <mergeCell ref="H40:I40"/>
    <mergeCell ref="J40:K40"/>
    <mergeCell ref="M40:S40"/>
    <mergeCell ref="H41:I41"/>
    <mergeCell ref="J41:K41"/>
    <mergeCell ref="M41:S41"/>
    <mergeCell ref="H42:I42"/>
    <mergeCell ref="J42:K42"/>
    <mergeCell ref="M42:S42"/>
    <mergeCell ref="H43:I43"/>
    <mergeCell ref="J43:K43"/>
    <mergeCell ref="M43:S43"/>
    <mergeCell ref="H44:I44"/>
    <mergeCell ref="J44:K44"/>
    <mergeCell ref="M44:S44"/>
    <mergeCell ref="H45:I45"/>
    <mergeCell ref="J45:K45"/>
    <mergeCell ref="M45:S45"/>
    <mergeCell ref="A51:D51"/>
    <mergeCell ref="E51:F51"/>
    <mergeCell ref="H51:I51"/>
    <mergeCell ref="H48:I48"/>
    <mergeCell ref="H47:I47"/>
    <mergeCell ref="J48:K48"/>
    <mergeCell ref="J47:K47"/>
    <mergeCell ref="J51:K51"/>
    <mergeCell ref="M51:S51"/>
    <mergeCell ref="M48:S48"/>
    <mergeCell ref="J49:K49"/>
    <mergeCell ref="M49:S49"/>
    <mergeCell ref="A50:D50"/>
    <mergeCell ref="E50:F50"/>
    <mergeCell ref="H50:I50"/>
    <mergeCell ref="J50:K50"/>
    <mergeCell ref="M50:S50"/>
    <mergeCell ref="H49:I49"/>
    <mergeCell ref="A47:D49"/>
    <mergeCell ref="E47:F49"/>
    <mergeCell ref="G47:G49"/>
    <mergeCell ref="M47:S47"/>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A52:D53"/>
    <mergeCell ref="E52:F53"/>
    <mergeCell ref="G52:G53"/>
    <mergeCell ref="H52:I52"/>
    <mergeCell ref="J52:K5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36</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B21:F21"/>
    <mergeCell ref="G21:H21"/>
    <mergeCell ref="J21:S21"/>
    <mergeCell ref="A22:F22"/>
    <mergeCell ref="G22:H22"/>
    <mergeCell ref="J22:S22"/>
    <mergeCell ref="A23:F23"/>
    <mergeCell ref="J23:S23"/>
    <mergeCell ref="A24:F24"/>
    <mergeCell ref="G24:H24"/>
    <mergeCell ref="J24:S24"/>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H46:I46"/>
    <mergeCell ref="J46:K46"/>
    <mergeCell ref="M46:S46"/>
    <mergeCell ref="A40:D46"/>
    <mergeCell ref="E40:F46"/>
    <mergeCell ref="G40:G46"/>
    <mergeCell ref="H40:I40"/>
    <mergeCell ref="J40:K40"/>
    <mergeCell ref="M40:S40"/>
    <mergeCell ref="H41:I41"/>
    <mergeCell ref="J41:K41"/>
    <mergeCell ref="M41:S41"/>
    <mergeCell ref="H42:I42"/>
    <mergeCell ref="J42:K42"/>
    <mergeCell ref="M42:S42"/>
    <mergeCell ref="H43:I43"/>
    <mergeCell ref="J43:K43"/>
    <mergeCell ref="M43:S43"/>
    <mergeCell ref="H44:I44"/>
    <mergeCell ref="J44:K44"/>
    <mergeCell ref="M44:S44"/>
    <mergeCell ref="H45:I45"/>
    <mergeCell ref="J45:K45"/>
    <mergeCell ref="M45:S45"/>
    <mergeCell ref="A51:D51"/>
    <mergeCell ref="E51:F51"/>
    <mergeCell ref="H51:I51"/>
    <mergeCell ref="H48:I48"/>
    <mergeCell ref="H47:I47"/>
    <mergeCell ref="J48:K48"/>
    <mergeCell ref="J47:K47"/>
    <mergeCell ref="J51:K51"/>
    <mergeCell ref="M51:S51"/>
    <mergeCell ref="M48:S48"/>
    <mergeCell ref="J49:K49"/>
    <mergeCell ref="M49:S49"/>
    <mergeCell ref="A50:D50"/>
    <mergeCell ref="E50:F50"/>
    <mergeCell ref="H50:I50"/>
    <mergeCell ref="J50:K50"/>
    <mergeCell ref="M50:S50"/>
    <mergeCell ref="H49:I49"/>
    <mergeCell ref="A47:D49"/>
    <mergeCell ref="E47:F49"/>
    <mergeCell ref="G47:G49"/>
    <mergeCell ref="M47:S47"/>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A52:D53"/>
    <mergeCell ref="E52:F53"/>
    <mergeCell ref="G52:G53"/>
    <mergeCell ref="H52:I52"/>
    <mergeCell ref="J52:K5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37</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B21:F21"/>
    <mergeCell ref="G21:H21"/>
    <mergeCell ref="J21:S21"/>
    <mergeCell ref="A22:F22"/>
    <mergeCell ref="G22:H22"/>
    <mergeCell ref="J22:S22"/>
    <mergeCell ref="A23:F23"/>
    <mergeCell ref="J23:S23"/>
    <mergeCell ref="A24:F24"/>
    <mergeCell ref="G24:H24"/>
    <mergeCell ref="J24:S24"/>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H46:I46"/>
    <mergeCell ref="J46:K46"/>
    <mergeCell ref="M46:S46"/>
    <mergeCell ref="A40:D46"/>
    <mergeCell ref="E40:F46"/>
    <mergeCell ref="G40:G46"/>
    <mergeCell ref="H40:I40"/>
    <mergeCell ref="J40:K40"/>
    <mergeCell ref="M40:S40"/>
    <mergeCell ref="H41:I41"/>
    <mergeCell ref="J41:K41"/>
    <mergeCell ref="M41:S41"/>
    <mergeCell ref="H42:I42"/>
    <mergeCell ref="J42:K42"/>
    <mergeCell ref="M42:S42"/>
    <mergeCell ref="H43:I43"/>
    <mergeCell ref="J43:K43"/>
    <mergeCell ref="M43:S43"/>
    <mergeCell ref="H44:I44"/>
    <mergeCell ref="J44:K44"/>
    <mergeCell ref="M44:S44"/>
    <mergeCell ref="H45:I45"/>
    <mergeCell ref="J45:K45"/>
    <mergeCell ref="M45:S45"/>
    <mergeCell ref="A51:D51"/>
    <mergeCell ref="E51:F51"/>
    <mergeCell ref="H51:I51"/>
    <mergeCell ref="H48:I48"/>
    <mergeCell ref="H47:I47"/>
    <mergeCell ref="J48:K48"/>
    <mergeCell ref="J47:K47"/>
    <mergeCell ref="J51:K51"/>
    <mergeCell ref="M51:S51"/>
    <mergeCell ref="M48:S48"/>
    <mergeCell ref="J49:K49"/>
    <mergeCell ref="M49:S49"/>
    <mergeCell ref="A50:D50"/>
    <mergeCell ref="E50:F50"/>
    <mergeCell ref="H50:I50"/>
    <mergeCell ref="J50:K50"/>
    <mergeCell ref="M50:S50"/>
    <mergeCell ref="H49:I49"/>
    <mergeCell ref="A47:D49"/>
    <mergeCell ref="E47:F49"/>
    <mergeCell ref="G47:G49"/>
    <mergeCell ref="M47:S47"/>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A52:D53"/>
    <mergeCell ref="E52:F53"/>
    <mergeCell ref="G52:G53"/>
    <mergeCell ref="H52:I52"/>
    <mergeCell ref="J52:K5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38</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B21:F21"/>
    <mergeCell ref="G21:H21"/>
    <mergeCell ref="J21:S21"/>
    <mergeCell ref="A22:F22"/>
    <mergeCell ref="G22:H22"/>
    <mergeCell ref="J22:S22"/>
    <mergeCell ref="A23:F23"/>
    <mergeCell ref="J23:S23"/>
    <mergeCell ref="A24:F24"/>
    <mergeCell ref="G24:H24"/>
    <mergeCell ref="J24:S24"/>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H46:I46"/>
    <mergeCell ref="J46:K46"/>
    <mergeCell ref="M46:S46"/>
    <mergeCell ref="A40:D46"/>
    <mergeCell ref="E40:F46"/>
    <mergeCell ref="G40:G46"/>
    <mergeCell ref="H40:I40"/>
    <mergeCell ref="J40:K40"/>
    <mergeCell ref="M40:S40"/>
    <mergeCell ref="H41:I41"/>
    <mergeCell ref="J41:K41"/>
    <mergeCell ref="M41:S41"/>
    <mergeCell ref="H42:I42"/>
    <mergeCell ref="J42:K42"/>
    <mergeCell ref="M42:S42"/>
    <mergeCell ref="H43:I43"/>
    <mergeCell ref="J43:K43"/>
    <mergeCell ref="M43:S43"/>
    <mergeCell ref="H44:I44"/>
    <mergeCell ref="J44:K44"/>
    <mergeCell ref="M44:S44"/>
    <mergeCell ref="H45:I45"/>
    <mergeCell ref="J45:K45"/>
    <mergeCell ref="M45:S45"/>
    <mergeCell ref="A51:D51"/>
    <mergeCell ref="E51:F51"/>
    <mergeCell ref="H51:I51"/>
    <mergeCell ref="H48:I48"/>
    <mergeCell ref="H47:I47"/>
    <mergeCell ref="J48:K48"/>
    <mergeCell ref="J47:K47"/>
    <mergeCell ref="J51:K51"/>
    <mergeCell ref="M51:S51"/>
    <mergeCell ref="M48:S48"/>
    <mergeCell ref="J49:K49"/>
    <mergeCell ref="M49:S49"/>
    <mergeCell ref="A50:D50"/>
    <mergeCell ref="E50:F50"/>
    <mergeCell ref="H50:I50"/>
    <mergeCell ref="J50:K50"/>
    <mergeCell ref="M50:S50"/>
    <mergeCell ref="H49:I49"/>
    <mergeCell ref="A47:D49"/>
    <mergeCell ref="E47:F49"/>
    <mergeCell ref="G47:G49"/>
    <mergeCell ref="M47:S47"/>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A52:D53"/>
    <mergeCell ref="E52:F53"/>
    <mergeCell ref="G52:G53"/>
    <mergeCell ref="H52:I52"/>
    <mergeCell ref="J52:K5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446"/>
  <sheetViews>
    <sheetView view="pageBreakPreview" zoomScale="80" zoomScaleNormal="100" zoomScaleSheetLayoutView="80" workbookViewId="0">
      <pane xSplit="1" ySplit="6" topLeftCell="B10" activePane="bottomRight" state="frozen"/>
      <selection activeCell="P24" sqref="P24:Q26"/>
      <selection pane="topRight" activeCell="P24" sqref="P24:Q26"/>
      <selection pane="bottomLeft" activeCell="P24" sqref="P24:Q26"/>
      <selection pane="bottomRight" activeCell="AU32" sqref="AU32"/>
    </sheetView>
  </sheetViews>
  <sheetFormatPr defaultRowHeight="12.75" x14ac:dyDescent="0.15"/>
  <cols>
    <col min="1" max="1" width="4.140625" customWidth="1"/>
    <col min="2" max="2" width="3.7109375" customWidth="1"/>
    <col min="3" max="3" width="2.42578125" customWidth="1"/>
    <col min="4" max="4" width="3" customWidth="1"/>
    <col min="5" max="5" width="2.42578125" customWidth="1"/>
    <col min="6" max="8" width="3.85546875" customWidth="1"/>
    <col min="9" max="9" width="0.7109375" customWidth="1"/>
    <col min="10" max="10" width="2.28515625" customWidth="1"/>
    <col min="11" max="11" width="6.28515625" customWidth="1"/>
    <col min="12" max="12" width="3.28515625" customWidth="1"/>
    <col min="13" max="13" width="4.42578125" customWidth="1"/>
    <col min="14" max="14" width="3.140625" customWidth="1"/>
    <col min="15" max="15" width="0.7109375" customWidth="1"/>
    <col min="16" max="16" width="6.140625" customWidth="1"/>
    <col min="17" max="20" width="2.7109375" customWidth="1"/>
    <col min="21" max="21" width="6" customWidth="1"/>
    <col min="22" max="22" width="2.7109375" customWidth="1"/>
    <col min="23" max="23" width="3.140625" customWidth="1"/>
    <col min="24" max="24" width="2.7109375" customWidth="1"/>
    <col min="25" max="25" width="3.28515625" customWidth="1"/>
    <col min="26" max="26" width="6.140625" customWidth="1"/>
    <col min="27" max="30" width="2.7109375" customWidth="1"/>
    <col min="31" max="31" width="2.28515625" customWidth="1"/>
    <col min="32" max="32" width="6.28515625" customWidth="1"/>
    <col min="33" max="33" width="7.5703125" style="73" customWidth="1"/>
    <col min="34" max="34" width="2.28515625" customWidth="1"/>
    <col min="35" max="35" width="6.28515625" customWidth="1"/>
    <col min="36" max="36" width="7.5703125" customWidth="1"/>
    <col min="37" max="37" width="2.28515625" customWidth="1"/>
    <col min="38" max="38" width="6.28515625" customWidth="1"/>
    <col min="39" max="39" width="7.5703125" customWidth="1"/>
    <col min="40" max="40" width="2.85546875" customWidth="1"/>
    <col min="41" max="42" width="7.5703125" customWidth="1"/>
    <col min="43" max="43" width="2.85546875" customWidth="1"/>
    <col min="44" max="44" width="6.28515625" customWidth="1"/>
    <col min="45" max="46" width="8.7109375" customWidth="1"/>
    <col min="47" max="47" width="11.28515625" customWidth="1"/>
    <col min="48" max="48" width="12.5703125" customWidth="1"/>
    <col min="49" max="49" width="13.140625" style="150" customWidth="1"/>
    <col min="50" max="51" width="14.28515625" customWidth="1"/>
    <col min="52" max="52" width="8.28515625" customWidth="1"/>
    <col min="53" max="55" width="14.28515625" hidden="1" customWidth="1"/>
    <col min="56" max="56" width="14.28515625" customWidth="1"/>
  </cols>
  <sheetData>
    <row r="1" spans="1:60" ht="21" customHeight="1" x14ac:dyDescent="0.15">
      <c r="A1" s="1051"/>
      <c r="B1" s="1051"/>
      <c r="C1" s="238"/>
      <c r="D1" s="238"/>
      <c r="E1" s="238"/>
      <c r="G1" s="599"/>
      <c r="H1" s="599"/>
      <c r="I1" s="599"/>
      <c r="J1" s="598" t="s">
        <v>459</v>
      </c>
      <c r="K1" s="30">
        <f>'表（はじめに入力）'!D1</f>
        <v>0</v>
      </c>
      <c r="L1" s="29" t="s">
        <v>47</v>
      </c>
      <c r="AM1" s="5"/>
      <c r="AN1" s="5"/>
      <c r="AO1" s="5"/>
      <c r="AP1" s="5"/>
      <c r="AQ1" s="5"/>
      <c r="AR1" s="5"/>
      <c r="AS1" s="782">
        <f>'表（はじめに入力）'!D4</f>
        <v>0</v>
      </c>
      <c r="AT1" s="782"/>
      <c r="AU1" s="782"/>
      <c r="AV1" s="782"/>
      <c r="AW1" s="782"/>
      <c r="AX1" s="782"/>
      <c r="AY1" s="71"/>
      <c r="BF1">
        <f>AS1</f>
        <v>0</v>
      </c>
    </row>
    <row r="2" spans="1:60" ht="21" customHeight="1" x14ac:dyDescent="0.15">
      <c r="J2" s="27"/>
      <c r="AS2" s="981" t="s">
        <v>46</v>
      </c>
      <c r="AT2" s="981"/>
      <c r="AU2" s="981"/>
      <c r="AV2" s="981"/>
      <c r="AW2" s="840">
        <f>'表（はじめに入力）'!F40</f>
        <v>0</v>
      </c>
      <c r="AX2" s="840"/>
    </row>
    <row r="3" spans="1:60" ht="5.25" customHeight="1" thickBot="1" x14ac:dyDescent="0.2"/>
    <row r="4" spans="1:60" ht="21" customHeight="1" x14ac:dyDescent="0.15">
      <c r="A4" s="1052" t="s">
        <v>234</v>
      </c>
      <c r="B4" s="1056" t="s">
        <v>0</v>
      </c>
      <c r="C4" s="1057"/>
      <c r="D4" s="1057"/>
      <c r="E4" s="1058"/>
      <c r="F4" s="973" t="s">
        <v>1</v>
      </c>
      <c r="G4" s="833"/>
      <c r="H4" s="834"/>
      <c r="J4" s="832" t="s">
        <v>49</v>
      </c>
      <c r="K4" s="833"/>
      <c r="L4" s="833"/>
      <c r="M4" s="833"/>
      <c r="N4" s="834"/>
      <c r="P4" s="837" t="s">
        <v>202</v>
      </c>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43"/>
      <c r="AT4" s="43"/>
      <c r="AU4" s="43"/>
      <c r="AV4" s="43" t="s">
        <v>23</v>
      </c>
      <c r="AW4" s="182"/>
      <c r="AX4" s="44" t="s">
        <v>8</v>
      </c>
      <c r="AY4" s="1"/>
      <c r="AZ4" s="1"/>
      <c r="BA4" s="1"/>
      <c r="BB4" s="1"/>
      <c r="BC4" s="1"/>
      <c r="BD4" s="1"/>
    </row>
    <row r="5" spans="1:60" ht="21" customHeight="1" x14ac:dyDescent="0.15">
      <c r="A5" s="1053"/>
      <c r="B5" s="1059"/>
      <c r="C5" s="999"/>
      <c r="D5" s="999"/>
      <c r="E5" s="1000"/>
      <c r="F5" s="846"/>
      <c r="G5" s="774"/>
      <c r="H5" s="974"/>
      <c r="J5" s="835"/>
      <c r="K5" s="770"/>
      <c r="L5" s="770"/>
      <c r="M5" s="770"/>
      <c r="N5" s="836"/>
      <c r="P5" s="1055" t="s">
        <v>2</v>
      </c>
      <c r="Q5" s="978"/>
      <c r="R5" s="978"/>
      <c r="S5" s="978"/>
      <c r="T5" s="978"/>
      <c r="U5" s="978" t="s">
        <v>191</v>
      </c>
      <c r="V5" s="978"/>
      <c r="W5" s="978"/>
      <c r="X5" s="978"/>
      <c r="Y5" s="978"/>
      <c r="Z5" s="978"/>
      <c r="AA5" s="978"/>
      <c r="AB5" s="978"/>
      <c r="AC5" s="978"/>
      <c r="AD5" s="978"/>
      <c r="AE5" s="979" t="s">
        <v>94</v>
      </c>
      <c r="AF5" s="979"/>
      <c r="AG5" s="979"/>
      <c r="AH5" s="979" t="s">
        <v>5</v>
      </c>
      <c r="AI5" s="979"/>
      <c r="AJ5" s="979"/>
      <c r="AK5" s="847" t="s">
        <v>197</v>
      </c>
      <c r="AL5" s="848"/>
      <c r="AM5" s="849"/>
      <c r="AN5" s="979" t="s">
        <v>119</v>
      </c>
      <c r="AO5" s="979"/>
      <c r="AP5" s="979"/>
      <c r="AQ5" s="847" t="s">
        <v>192</v>
      </c>
      <c r="AR5" s="848"/>
      <c r="AS5" s="849"/>
      <c r="AT5" s="819" t="s">
        <v>465</v>
      </c>
      <c r="AU5" s="819" t="s">
        <v>464</v>
      </c>
      <c r="AV5" s="849" t="s">
        <v>96</v>
      </c>
      <c r="AW5" s="1049" t="s">
        <v>7</v>
      </c>
      <c r="AX5" s="151"/>
      <c r="AY5" s="1"/>
      <c r="AZ5" s="1"/>
      <c r="BA5" s="1"/>
      <c r="BB5" s="1"/>
      <c r="BC5" s="1"/>
      <c r="BD5" s="1"/>
    </row>
    <row r="6" spans="1:60" ht="21" customHeight="1" x14ac:dyDescent="0.15">
      <c r="A6" s="1054"/>
      <c r="B6" s="850"/>
      <c r="C6" s="851"/>
      <c r="D6" s="851"/>
      <c r="E6" s="852"/>
      <c r="F6" s="6" t="s">
        <v>12</v>
      </c>
      <c r="G6" s="7" t="s">
        <v>10</v>
      </c>
      <c r="H6" s="32" t="s">
        <v>11</v>
      </c>
      <c r="J6" s="37"/>
      <c r="K6" s="9"/>
      <c r="L6" s="9"/>
      <c r="M6" s="9"/>
      <c r="N6" s="38" t="s">
        <v>23</v>
      </c>
      <c r="P6" s="45" t="s">
        <v>345</v>
      </c>
      <c r="Q6" s="24"/>
      <c r="R6" s="24"/>
      <c r="S6" s="24"/>
      <c r="T6" s="25"/>
      <c r="U6" s="23" t="s">
        <v>3</v>
      </c>
      <c r="V6" s="24"/>
      <c r="W6" s="25"/>
      <c r="X6" s="24"/>
      <c r="Y6" s="24"/>
      <c r="Z6" s="23" t="s">
        <v>4</v>
      </c>
      <c r="AA6" s="24"/>
      <c r="AB6" s="24"/>
      <c r="AC6" s="24"/>
      <c r="AD6" s="25"/>
      <c r="AE6" s="980"/>
      <c r="AF6" s="980"/>
      <c r="AG6" s="980"/>
      <c r="AH6" s="980"/>
      <c r="AI6" s="980"/>
      <c r="AJ6" s="980"/>
      <c r="AK6" s="850"/>
      <c r="AL6" s="851"/>
      <c r="AM6" s="852"/>
      <c r="AN6" s="980"/>
      <c r="AO6" s="980"/>
      <c r="AP6" s="980"/>
      <c r="AQ6" s="850"/>
      <c r="AR6" s="851"/>
      <c r="AS6" s="852"/>
      <c r="AT6" s="820"/>
      <c r="AU6" s="820"/>
      <c r="AV6" s="852"/>
      <c r="AW6" s="1050"/>
      <c r="AX6" s="46" t="s">
        <v>42</v>
      </c>
      <c r="AY6" s="5"/>
      <c r="AZ6" s="5"/>
      <c r="BA6" s="5"/>
      <c r="BB6" s="5"/>
      <c r="BC6" s="5"/>
      <c r="BD6" s="5"/>
    </row>
    <row r="7" spans="1:60" ht="21" customHeight="1" x14ac:dyDescent="0.15">
      <c r="A7" s="33">
        <v>1</v>
      </c>
      <c r="B7" s="1060">
        <f>'事業精算 (1)'!$C$6</f>
        <v>44110</v>
      </c>
      <c r="C7" s="1061"/>
      <c r="D7" s="1061"/>
      <c r="E7" s="1062"/>
      <c r="F7" s="19">
        <f>'事業精算 (1)'!$F$8</f>
        <v>5</v>
      </c>
      <c r="G7" s="1">
        <f>SUM(G10:G11)</f>
        <v>26</v>
      </c>
      <c r="H7" s="34">
        <f>SUM(F7:G7)</f>
        <v>31</v>
      </c>
      <c r="J7" s="39"/>
      <c r="K7" s="982">
        <f>L8+L9+L12+L13+L14</f>
        <v>27800</v>
      </c>
      <c r="L7" s="982"/>
      <c r="M7" s="982"/>
      <c r="N7" s="983"/>
      <c r="O7" s="515"/>
      <c r="P7" s="984">
        <f>'事業精算 (1)'!$E$28</f>
        <v>5000</v>
      </c>
      <c r="Q7" s="985"/>
      <c r="R7" s="985"/>
      <c r="S7" s="985"/>
      <c r="T7" s="986"/>
      <c r="U7" s="960">
        <f>'事業精算 (1)'!$H$35</f>
        <v>2300</v>
      </c>
      <c r="V7" s="961"/>
      <c r="W7" s="961"/>
      <c r="X7" s="961"/>
      <c r="Y7" s="962"/>
      <c r="Z7" s="975">
        <f>'事業精算 (1)'!$H$39</f>
        <v>0</v>
      </c>
      <c r="AA7" s="976"/>
      <c r="AB7" s="976"/>
      <c r="AC7" s="976"/>
      <c r="AD7" s="977"/>
      <c r="AE7" s="975">
        <f>SUM(AG8:AG14)</f>
        <v>15500</v>
      </c>
      <c r="AF7" s="976"/>
      <c r="AG7" s="977"/>
      <c r="AH7" s="975">
        <f>SUM(AJ8:AJ10)</f>
        <v>0</v>
      </c>
      <c r="AI7" s="976"/>
      <c r="AJ7" s="977"/>
      <c r="AK7" s="975">
        <f>'事業精算 (1)'!$E$50</f>
        <v>5000</v>
      </c>
      <c r="AL7" s="976"/>
      <c r="AM7" s="977"/>
      <c r="AN7" s="960">
        <f>'事業精算 (1)'!$E$51</f>
        <v>0</v>
      </c>
      <c r="AO7" s="961"/>
      <c r="AP7" s="962"/>
      <c r="AQ7" s="960">
        <f>SUM(AS8:AS9)</f>
        <v>0</v>
      </c>
      <c r="AR7" s="961"/>
      <c r="AS7" s="962"/>
      <c r="AT7" s="516">
        <f>'事業精算 (1)'!$E$54</f>
        <v>0</v>
      </c>
      <c r="AU7" s="516">
        <f>'事業精算 (1)'!$E$55</f>
        <v>0</v>
      </c>
      <c r="AV7" s="516">
        <f>'事業精算 (1)'!$E$56</f>
        <v>0</v>
      </c>
      <c r="AW7" s="517">
        <f>SUM(P7:AV7)</f>
        <v>27800</v>
      </c>
      <c r="AX7" s="518">
        <f>K7-AW7</f>
        <v>0</v>
      </c>
      <c r="AY7" s="70"/>
      <c r="AZ7">
        <f>IF(A8=0,0,1)</f>
        <v>1</v>
      </c>
      <c r="BA7" s="70"/>
      <c r="BB7" s="70"/>
      <c r="BC7" s="70"/>
      <c r="BD7" s="70"/>
      <c r="BF7" s="20" t="s">
        <v>2</v>
      </c>
      <c r="BG7" s="18" t="s">
        <v>3</v>
      </c>
      <c r="BH7" s="20" t="s">
        <v>4</v>
      </c>
    </row>
    <row r="8" spans="1:60" ht="21" customHeight="1" x14ac:dyDescent="0.15">
      <c r="A8" s="1025" t="str">
        <f>'事業精算 (1)'!$C$13</f>
        <v>リーダー研修会</v>
      </c>
      <c r="B8" s="246">
        <f>'事業精算 (1)'!$J$6</f>
        <v>0</v>
      </c>
      <c r="C8" s="247" t="s">
        <v>105</v>
      </c>
      <c r="D8" s="247">
        <f>'事業精算 (1)'!$L$6</f>
        <v>1</v>
      </c>
      <c r="E8" s="248" t="s">
        <v>26</v>
      </c>
      <c r="F8" s="77" t="s">
        <v>13</v>
      </c>
      <c r="G8" s="78" t="s">
        <v>13</v>
      </c>
      <c r="H8" s="79" t="s">
        <v>13</v>
      </c>
      <c r="J8" s="40" t="s">
        <v>14</v>
      </c>
      <c r="K8" s="4" t="s">
        <v>196</v>
      </c>
      <c r="L8" s="987">
        <f>'事業精算 (1)'!$G$17</f>
        <v>10000</v>
      </c>
      <c r="M8" s="987"/>
      <c r="N8" s="988"/>
      <c r="P8" s="47" t="s">
        <v>25</v>
      </c>
      <c r="R8" s="12" t="s">
        <v>13</v>
      </c>
      <c r="T8" s="13" t="s">
        <v>26</v>
      </c>
      <c r="U8" s="11" t="s">
        <v>25</v>
      </c>
      <c r="W8" s="12" t="s">
        <v>13</v>
      </c>
      <c r="X8" s="12"/>
      <c r="Y8" s="12"/>
      <c r="Z8" s="11" t="s">
        <v>25</v>
      </c>
      <c r="AB8" s="12" t="s">
        <v>13</v>
      </c>
      <c r="AD8" s="13" t="s">
        <v>105</v>
      </c>
      <c r="AE8" s="3" t="s">
        <v>14</v>
      </c>
      <c r="AF8" s="5" t="s">
        <v>29</v>
      </c>
      <c r="AG8" s="159">
        <f>'事業精算 (1)'!$J$40</f>
        <v>15500</v>
      </c>
      <c r="AH8" s="3" t="s">
        <v>14</v>
      </c>
      <c r="AI8" s="5" t="s">
        <v>189</v>
      </c>
      <c r="AJ8" s="158">
        <f>'事業精算 (1)'!$J$47</f>
        <v>0</v>
      </c>
      <c r="AK8" s="3"/>
      <c r="AL8" s="5"/>
      <c r="AM8" s="15"/>
      <c r="AN8" s="14"/>
      <c r="AP8" s="15"/>
      <c r="AQ8" s="14" t="s">
        <v>194</v>
      </c>
      <c r="AR8" s="5" t="s">
        <v>195</v>
      </c>
      <c r="AS8" s="158">
        <f>'事業精算 (1)'!$J$52</f>
        <v>0</v>
      </c>
      <c r="AT8" s="610"/>
      <c r="AU8" s="610"/>
      <c r="AW8" s="183"/>
      <c r="AX8" s="48"/>
      <c r="BF8" s="26"/>
      <c r="BG8" s="14"/>
      <c r="BH8" s="21"/>
    </row>
    <row r="9" spans="1:60" ht="21" customHeight="1" x14ac:dyDescent="0.15">
      <c r="A9" s="1025"/>
      <c r="B9" s="1034" t="s">
        <v>41</v>
      </c>
      <c r="C9" s="1035"/>
      <c r="D9" s="1035"/>
      <c r="E9" s="1036"/>
      <c r="F9" s="81" t="s">
        <v>83</v>
      </c>
      <c r="H9" s="35"/>
      <c r="J9" s="40" t="s">
        <v>15</v>
      </c>
      <c r="K9" s="153" t="s">
        <v>199</v>
      </c>
      <c r="L9" s="853">
        <f>'事業精算 (1)'!$G$19</f>
        <v>6600</v>
      </c>
      <c r="M9" s="853"/>
      <c r="N9" s="854"/>
      <c r="P9" s="155">
        <f>'事業精算 (1)'!$M$28</f>
        <v>1000</v>
      </c>
      <c r="Q9" s="5" t="s">
        <v>24</v>
      </c>
      <c r="R9" s="5">
        <f>'事業精算 (1)'!$O$28</f>
        <v>5</v>
      </c>
      <c r="S9" s="5" t="s">
        <v>24</v>
      </c>
      <c r="T9" s="156">
        <f>'事業精算 (1)'!$Q$28</f>
        <v>1</v>
      </c>
      <c r="U9" s="157">
        <f>'事業精算 (1)'!$M$32</f>
        <v>300</v>
      </c>
      <c r="V9" s="5" t="s">
        <v>24</v>
      </c>
      <c r="W9" s="5">
        <f>'事業精算 (1)'!$O$32</f>
        <v>3</v>
      </c>
      <c r="Y9" s="5"/>
      <c r="Z9" s="157">
        <f>'事業精算 (1)'!$M$36</f>
        <v>0</v>
      </c>
      <c r="AA9" s="5" t="s">
        <v>24</v>
      </c>
      <c r="AB9" s="5">
        <f>'事業精算 (1)'!$O$36</f>
        <v>0</v>
      </c>
      <c r="AC9" s="5" t="s">
        <v>24</v>
      </c>
      <c r="AD9" s="156">
        <f>'事業精算 (1)'!$Q$36</f>
        <v>0</v>
      </c>
      <c r="AE9" s="3" t="s">
        <v>15</v>
      </c>
      <c r="AF9" s="5" t="s">
        <v>28</v>
      </c>
      <c r="AG9" s="159">
        <f>'事業精算 (1)'!$J$41</f>
        <v>0</v>
      </c>
      <c r="AH9" s="3" t="s">
        <v>15</v>
      </c>
      <c r="AI9" s="5" t="s">
        <v>193</v>
      </c>
      <c r="AJ9" s="158">
        <f>'事業精算 (1)'!$J$48</f>
        <v>0</v>
      </c>
      <c r="AK9" s="3"/>
      <c r="AL9" s="5"/>
      <c r="AM9" s="15"/>
      <c r="AN9" s="14"/>
      <c r="AP9" s="15"/>
      <c r="AQ9" s="14"/>
      <c r="AR9" s="5"/>
      <c r="AS9" s="158"/>
      <c r="AT9" s="610"/>
      <c r="AU9" s="610"/>
      <c r="AW9" s="183"/>
      <c r="AX9" s="48"/>
      <c r="BF9" s="21">
        <f t="shared" ref="BF9:BF14" si="0">P9*R9*T9</f>
        <v>5000</v>
      </c>
      <c r="BG9" s="14">
        <f t="shared" ref="BG9:BG14" si="1">U9*W9</f>
        <v>900</v>
      </c>
      <c r="BH9" s="21">
        <f t="shared" ref="BH9:BH14" si="2">Z9*AB9*AD9</f>
        <v>0</v>
      </c>
    </row>
    <row r="10" spans="1:60" ht="21" customHeight="1" x14ac:dyDescent="0.15">
      <c r="A10" s="1025"/>
      <c r="B10" s="1031" t="str">
        <f>'事業精算 (1)'!$C$11</f>
        <v>正田醤油スタジアム</v>
      </c>
      <c r="C10" s="1032"/>
      <c r="D10" s="1032"/>
      <c r="E10" s="1033"/>
      <c r="F10" s="76" t="s">
        <v>84</v>
      </c>
      <c r="G10">
        <f>'事業精算 (1)'!$F$9</f>
        <v>14</v>
      </c>
      <c r="H10" s="80" t="s">
        <v>13</v>
      </c>
      <c r="J10" s="41" t="s">
        <v>20</v>
      </c>
      <c r="K10" s="154">
        <f>'事業精算 (1)'!$K$19</f>
        <v>300</v>
      </c>
      <c r="L10" s="5" t="s">
        <v>21</v>
      </c>
      <c r="M10" s="5">
        <f>'事業精算 (1)'!$M$19</f>
        <v>14</v>
      </c>
      <c r="N10" s="42" t="s">
        <v>22</v>
      </c>
      <c r="P10" s="155">
        <f>'事業精算 (1)'!$M$29</f>
        <v>0</v>
      </c>
      <c r="Q10" s="5" t="s">
        <v>24</v>
      </c>
      <c r="R10" s="5">
        <f>'事業精算 (1)'!$O$29</f>
        <v>0</v>
      </c>
      <c r="S10" s="5" t="s">
        <v>24</v>
      </c>
      <c r="T10" s="156">
        <f>'事業精算 (1)'!$Q$29</f>
        <v>0</v>
      </c>
      <c r="U10" s="157">
        <f>'事業精算 (1)'!$M$33</f>
        <v>700</v>
      </c>
      <c r="V10" s="5" t="s">
        <v>24</v>
      </c>
      <c r="W10" s="5">
        <f>'事業精算 (1)'!$O$33</f>
        <v>2</v>
      </c>
      <c r="Y10" s="5"/>
      <c r="Z10" s="157">
        <f>'事業精算 (1)'!$M$37</f>
        <v>0</v>
      </c>
      <c r="AA10" s="5" t="s">
        <v>24</v>
      </c>
      <c r="AB10" s="5">
        <f>'事業精算 (1)'!$O$37</f>
        <v>0</v>
      </c>
      <c r="AC10" s="5" t="s">
        <v>24</v>
      </c>
      <c r="AD10" s="156">
        <f>'事業精算 (1)'!$Q$37</f>
        <v>0</v>
      </c>
      <c r="AE10" s="3" t="s">
        <v>16</v>
      </c>
      <c r="AF10" s="5" t="s">
        <v>104</v>
      </c>
      <c r="AG10" s="159">
        <f>'事業精算 (1)'!$J$42</f>
        <v>0</v>
      </c>
      <c r="AH10" s="3" t="s">
        <v>17</v>
      </c>
      <c r="AI10" s="5" t="s">
        <v>390</v>
      </c>
      <c r="AJ10" s="15">
        <f>'事業精算 (1)'!$J$49</f>
        <v>0</v>
      </c>
      <c r="AK10" s="3"/>
      <c r="AL10" s="5"/>
      <c r="AM10" s="15"/>
      <c r="AN10" s="14"/>
      <c r="AP10" s="15"/>
      <c r="AQ10" s="14"/>
      <c r="AS10" s="15"/>
      <c r="AT10" s="611"/>
      <c r="AU10" s="611"/>
      <c r="AW10" s="183"/>
      <c r="AX10" s="48"/>
      <c r="BF10" s="21">
        <f t="shared" si="0"/>
        <v>0</v>
      </c>
      <c r="BG10" s="14">
        <f t="shared" si="1"/>
        <v>1400</v>
      </c>
      <c r="BH10" s="21">
        <f t="shared" si="2"/>
        <v>0</v>
      </c>
    </row>
    <row r="11" spans="1:60" ht="21" customHeight="1" x14ac:dyDescent="0.15">
      <c r="A11" s="1025"/>
      <c r="B11" s="1031"/>
      <c r="C11" s="1032"/>
      <c r="D11" s="1032"/>
      <c r="E11" s="1033"/>
      <c r="F11" s="76" t="s">
        <v>85</v>
      </c>
      <c r="G11">
        <f>'事業精算 (1)'!$I$9</f>
        <v>12</v>
      </c>
      <c r="H11" s="80" t="s">
        <v>13</v>
      </c>
      <c r="J11" s="41" t="s">
        <v>20</v>
      </c>
      <c r="K11" s="154">
        <f>'事業精算 (1)'!$K$20</f>
        <v>200</v>
      </c>
      <c r="L11" s="5" t="s">
        <v>21</v>
      </c>
      <c r="M11" s="5">
        <f>'事業精算 (1)'!$M$20</f>
        <v>12</v>
      </c>
      <c r="N11" s="42" t="s">
        <v>22</v>
      </c>
      <c r="P11" s="155">
        <f>'事業精算 (1)'!$M$30</f>
        <v>0</v>
      </c>
      <c r="Q11" s="5" t="s">
        <v>24</v>
      </c>
      <c r="R11" s="5">
        <f>'事業精算 (1)'!$O$30</f>
        <v>0</v>
      </c>
      <c r="S11" s="5" t="s">
        <v>24</v>
      </c>
      <c r="T11" s="156">
        <f>'事業精算 (1)'!$Q$30</f>
        <v>0</v>
      </c>
      <c r="U11" s="157">
        <f>'事業精算 (1)'!$M$34</f>
        <v>0</v>
      </c>
      <c r="V11" s="5" t="s">
        <v>24</v>
      </c>
      <c r="W11" s="5">
        <f>'事業精算 (1)'!$O$34</f>
        <v>0</v>
      </c>
      <c r="Y11" s="5"/>
      <c r="Z11" s="157">
        <f>'事業精算 (1)'!$M$38</f>
        <v>0</v>
      </c>
      <c r="AA11" s="5" t="s">
        <v>24</v>
      </c>
      <c r="AB11" s="5">
        <f>'事業精算 (1)'!$O$38</f>
        <v>0</v>
      </c>
      <c r="AC11" s="5" t="s">
        <v>24</v>
      </c>
      <c r="AD11" s="156">
        <f>'事業精算 (1)'!$Q$38</f>
        <v>0</v>
      </c>
      <c r="AE11" s="3" t="s">
        <v>18</v>
      </c>
      <c r="AF11" s="5" t="s">
        <v>72</v>
      </c>
      <c r="AG11" s="159">
        <f>'事業精算 (1)'!$J$43</f>
        <v>0</v>
      </c>
      <c r="AH11" s="3"/>
      <c r="AI11" s="5"/>
      <c r="AJ11" s="15"/>
      <c r="AK11" s="3"/>
      <c r="AL11" s="5"/>
      <c r="AM11" s="15"/>
      <c r="AN11" s="14"/>
      <c r="AP11" s="15"/>
      <c r="AQ11" s="14"/>
      <c r="AS11" s="15"/>
      <c r="AT11" s="611"/>
      <c r="AU11" s="611"/>
      <c r="AW11" s="183"/>
      <c r="AX11" s="48"/>
      <c r="BF11" s="21">
        <f t="shared" si="0"/>
        <v>0</v>
      </c>
      <c r="BG11" s="14">
        <f t="shared" si="1"/>
        <v>0</v>
      </c>
      <c r="BH11" s="21">
        <f t="shared" si="2"/>
        <v>0</v>
      </c>
    </row>
    <row r="12" spans="1:60" ht="21" customHeight="1" x14ac:dyDescent="0.15">
      <c r="A12" s="1025"/>
      <c r="B12" s="1034" t="s">
        <v>39</v>
      </c>
      <c r="C12" s="1035"/>
      <c r="D12" s="1035"/>
      <c r="E12" s="1036"/>
      <c r="F12" s="14"/>
      <c r="H12" s="35"/>
      <c r="J12" s="40" t="s">
        <v>17</v>
      </c>
      <c r="K12" s="153" t="s">
        <v>198</v>
      </c>
      <c r="L12" s="862">
        <f>'事業精算 (1)'!$G$18</f>
        <v>5000</v>
      </c>
      <c r="M12" s="862"/>
      <c r="N12" s="863"/>
      <c r="P12" s="155">
        <f>'事業精算 (1)'!$M$31</f>
        <v>0</v>
      </c>
      <c r="Q12" s="5" t="s">
        <v>411</v>
      </c>
      <c r="R12" s="5">
        <f>'事業精算 (1)'!$O$31</f>
        <v>0</v>
      </c>
      <c r="S12" s="999" t="s">
        <v>410</v>
      </c>
      <c r="T12" s="1000"/>
      <c r="U12" s="157">
        <f>'事業精算 (1)'!$M$35</f>
        <v>0</v>
      </c>
      <c r="V12" s="5" t="s">
        <v>411</v>
      </c>
      <c r="W12" s="5">
        <f>'事業精算 (1)'!$O$35</f>
        <v>0</v>
      </c>
      <c r="X12" s="770" t="s">
        <v>410</v>
      </c>
      <c r="Y12" s="1017"/>
      <c r="Z12" s="157">
        <f>'事業精算 (1)'!$M$39</f>
        <v>0</v>
      </c>
      <c r="AA12" s="5" t="s">
        <v>412</v>
      </c>
      <c r="AB12" s="5">
        <f>'事業精算 (1)'!$O$39</f>
        <v>0</v>
      </c>
      <c r="AC12" s="999" t="s">
        <v>410</v>
      </c>
      <c r="AD12" s="1000"/>
      <c r="AE12" s="3" t="s">
        <v>27</v>
      </c>
      <c r="AF12" s="5" t="s">
        <v>74</v>
      </c>
      <c r="AG12" s="159">
        <f>'事業精算 (1)'!$J$44</f>
        <v>0</v>
      </c>
      <c r="AH12" s="3"/>
      <c r="AI12" s="5"/>
      <c r="AJ12" s="15"/>
      <c r="AK12" s="3"/>
      <c r="AL12" s="5"/>
      <c r="AM12" s="15"/>
      <c r="AN12" s="14"/>
      <c r="AP12" s="15"/>
      <c r="AQ12" s="14"/>
      <c r="AS12" s="15"/>
      <c r="AT12" s="611"/>
      <c r="AU12" s="611"/>
      <c r="AW12" s="183"/>
      <c r="AX12" s="48"/>
      <c r="BF12" s="21">
        <f t="shared" si="0"/>
        <v>0</v>
      </c>
      <c r="BG12" s="14">
        <f t="shared" si="1"/>
        <v>0</v>
      </c>
      <c r="BH12" s="21">
        <f t="shared" si="2"/>
        <v>0</v>
      </c>
    </row>
    <row r="13" spans="1:60" ht="21" customHeight="1" x14ac:dyDescent="0.15">
      <c r="A13" s="1025"/>
      <c r="B13" s="1037" t="str">
        <f>'事業精算 (1)'!$C$12</f>
        <v>敷島町６６</v>
      </c>
      <c r="C13" s="1038"/>
      <c r="D13" s="1038"/>
      <c r="E13" s="1039"/>
      <c r="F13" s="14"/>
      <c r="H13" s="35"/>
      <c r="J13" s="40" t="s">
        <v>19</v>
      </c>
      <c r="K13" s="4" t="s">
        <v>200</v>
      </c>
      <c r="L13" s="989">
        <f>'事業精算 (1)'!$G$21</f>
        <v>0</v>
      </c>
      <c r="M13" s="989"/>
      <c r="N13" s="990"/>
      <c r="P13" s="49"/>
      <c r="Q13" s="5"/>
      <c r="S13" s="5"/>
      <c r="T13" s="15"/>
      <c r="U13" s="14"/>
      <c r="V13" s="5"/>
      <c r="Z13" s="14"/>
      <c r="AA13" s="5"/>
      <c r="AC13" s="5"/>
      <c r="AD13" s="15"/>
      <c r="AE13" s="3" t="s">
        <v>31</v>
      </c>
      <c r="AF13" s="72" t="s">
        <v>30</v>
      </c>
      <c r="AG13" s="159">
        <f>'事業精算 (1)'!$J$45</f>
        <v>0</v>
      </c>
      <c r="AH13" s="3"/>
      <c r="AI13" s="5"/>
      <c r="AJ13" s="15"/>
      <c r="AK13" s="3"/>
      <c r="AL13" s="4"/>
      <c r="AM13" s="16"/>
      <c r="AN13" s="152"/>
      <c r="AO13" s="70"/>
      <c r="AP13" s="16"/>
      <c r="AQ13" s="152"/>
      <c r="AR13" s="70"/>
      <c r="AS13" s="16"/>
      <c r="AT13" s="612"/>
      <c r="AU13" s="612"/>
      <c r="AV13" s="70"/>
      <c r="AW13" s="183"/>
      <c r="AX13" s="48"/>
      <c r="BF13" s="21">
        <f t="shared" si="0"/>
        <v>0</v>
      </c>
      <c r="BG13" s="14">
        <f t="shared" si="1"/>
        <v>0</v>
      </c>
      <c r="BH13" s="21">
        <f t="shared" si="2"/>
        <v>0</v>
      </c>
    </row>
    <row r="14" spans="1:60" ht="21" customHeight="1" x14ac:dyDescent="0.15">
      <c r="A14" s="1026"/>
      <c r="B14" s="1040"/>
      <c r="C14" s="1041"/>
      <c r="D14" s="1041"/>
      <c r="E14" s="1042"/>
      <c r="F14" s="8"/>
      <c r="G14" s="9"/>
      <c r="H14" s="36"/>
      <c r="J14" s="40" t="s">
        <v>27</v>
      </c>
      <c r="K14" s="5" t="s">
        <v>201</v>
      </c>
      <c r="L14" s="1029">
        <f>'事業精算 (1)'!$G$22</f>
        <v>6200</v>
      </c>
      <c r="M14" s="1029"/>
      <c r="N14" s="1030"/>
      <c r="P14" s="37"/>
      <c r="Q14" s="17"/>
      <c r="R14" s="9"/>
      <c r="S14" s="17"/>
      <c r="T14" s="10"/>
      <c r="U14" s="8"/>
      <c r="V14" s="17"/>
      <c r="W14" s="9"/>
      <c r="X14" s="9"/>
      <c r="Y14" s="9"/>
      <c r="Z14" s="8"/>
      <c r="AA14" s="17"/>
      <c r="AB14" s="9"/>
      <c r="AC14" s="17"/>
      <c r="AD14" s="10"/>
      <c r="AE14" s="6" t="s">
        <v>70</v>
      </c>
      <c r="AF14" s="17" t="s">
        <v>73</v>
      </c>
      <c r="AG14" s="160">
        <f>'事業精算 (1)'!$J$46</f>
        <v>0</v>
      </c>
      <c r="AH14" s="6"/>
      <c r="AI14" s="17"/>
      <c r="AJ14" s="10"/>
      <c r="AK14" s="6"/>
      <c r="AL14" s="17"/>
      <c r="AM14" s="10"/>
      <c r="AN14" s="8"/>
      <c r="AO14" s="9"/>
      <c r="AP14" s="10"/>
      <c r="AQ14" s="8"/>
      <c r="AR14" s="9"/>
      <c r="AS14" s="10"/>
      <c r="AT14" s="9"/>
      <c r="AU14" s="9"/>
      <c r="AV14" s="9"/>
      <c r="AW14" s="184"/>
      <c r="AX14" s="50"/>
      <c r="BF14" s="22">
        <f t="shared" si="0"/>
        <v>0</v>
      </c>
      <c r="BG14" s="8">
        <f t="shared" si="1"/>
        <v>0</v>
      </c>
      <c r="BH14" s="22">
        <f t="shared" si="2"/>
        <v>0</v>
      </c>
    </row>
    <row r="15" spans="1:60" s="189" customFormat="1" ht="21" customHeight="1" x14ac:dyDescent="0.15">
      <c r="A15" s="665">
        <v>2</v>
      </c>
      <c r="B15" s="1043">
        <f>'事業精算 (2)'!$C$6</f>
        <v>44189</v>
      </c>
      <c r="C15" s="1044"/>
      <c r="D15" s="1044"/>
      <c r="E15" s="1045"/>
      <c r="F15" s="666">
        <f>'事業精算 (2)'!$F$8</f>
        <v>0</v>
      </c>
      <c r="G15" s="667">
        <f>SUM(G18:G19)</f>
        <v>0</v>
      </c>
      <c r="H15" s="668">
        <f>SUM(F15:G15)</f>
        <v>0</v>
      </c>
      <c r="I15" s="343"/>
      <c r="J15" s="669"/>
      <c r="K15" s="997">
        <f>L16+L17+L20+L21+L22</f>
        <v>300000</v>
      </c>
      <c r="L15" s="997"/>
      <c r="M15" s="997"/>
      <c r="N15" s="998"/>
      <c r="O15" s="670"/>
      <c r="P15" s="1001">
        <f>'事業精算 (2)'!$E$28</f>
        <v>0</v>
      </c>
      <c r="Q15" s="967"/>
      <c r="R15" s="967"/>
      <c r="S15" s="967"/>
      <c r="T15" s="968"/>
      <c r="U15" s="963">
        <f>'事業精算 (2)'!$H$35</f>
        <v>0</v>
      </c>
      <c r="V15" s="964"/>
      <c r="W15" s="964"/>
      <c r="X15" s="964"/>
      <c r="Y15" s="965"/>
      <c r="Z15" s="966">
        <f>'事業精算 (2)'!$H$39</f>
        <v>0</v>
      </c>
      <c r="AA15" s="967"/>
      <c r="AB15" s="967"/>
      <c r="AC15" s="967"/>
      <c r="AD15" s="968"/>
      <c r="AE15" s="966">
        <f>SUM(AG16:AG22)</f>
        <v>0</v>
      </c>
      <c r="AF15" s="967"/>
      <c r="AG15" s="968"/>
      <c r="AH15" s="966">
        <f>SUM(AJ16:AJ18)</f>
        <v>0</v>
      </c>
      <c r="AI15" s="967"/>
      <c r="AJ15" s="968"/>
      <c r="AK15" s="966">
        <f>'事業精算 (2)'!$E$50</f>
        <v>0</v>
      </c>
      <c r="AL15" s="967"/>
      <c r="AM15" s="968"/>
      <c r="AN15" s="963">
        <f>'事業精算 (2)'!$E$51</f>
        <v>0</v>
      </c>
      <c r="AO15" s="964"/>
      <c r="AP15" s="965"/>
      <c r="AQ15" s="963">
        <f>SUM(AS16:AS17)</f>
        <v>0</v>
      </c>
      <c r="AR15" s="964"/>
      <c r="AS15" s="965"/>
      <c r="AT15" s="671">
        <f>'事業精算 (2)'!$E$54</f>
        <v>300000</v>
      </c>
      <c r="AU15" s="671">
        <f>'事業精算 (2)'!$E$55</f>
        <v>0</v>
      </c>
      <c r="AV15" s="671">
        <f>'事業精算 (2)'!$E$56</f>
        <v>0</v>
      </c>
      <c r="AW15" s="672">
        <f>SUM(P15:AV15)</f>
        <v>300000</v>
      </c>
      <c r="AX15" s="673">
        <f>K15-AW15</f>
        <v>0</v>
      </c>
      <c r="AY15" s="463"/>
      <c r="AZ15">
        <f>IF(A16=0,0,1)</f>
        <v>1</v>
      </c>
      <c r="BA15" s="463"/>
      <c r="BB15" s="463"/>
      <c r="BC15" s="463"/>
      <c r="BD15" s="463"/>
      <c r="BF15" s="464" t="s">
        <v>2</v>
      </c>
      <c r="BG15" s="465" t="s">
        <v>3</v>
      </c>
      <c r="BH15" s="464" t="s">
        <v>4</v>
      </c>
    </row>
    <row r="16" spans="1:60" s="189" customFormat="1" ht="21" customHeight="1" x14ac:dyDescent="0.15">
      <c r="A16" s="1027" t="str">
        <f>'事業精算 (2)'!$C$13</f>
        <v>戻入額中間処理</v>
      </c>
      <c r="B16" s="674">
        <f>'事業精算 (2)'!$J$6</f>
        <v>0</v>
      </c>
      <c r="C16" s="675" t="s">
        <v>105</v>
      </c>
      <c r="D16" s="675">
        <f>'事業精算 (2)'!$L$6</f>
        <v>0</v>
      </c>
      <c r="E16" s="676" t="s">
        <v>26</v>
      </c>
      <c r="F16" s="677" t="s">
        <v>13</v>
      </c>
      <c r="G16" s="678" t="s">
        <v>13</v>
      </c>
      <c r="H16" s="679" t="s">
        <v>13</v>
      </c>
      <c r="I16" s="343"/>
      <c r="J16" s="680" t="s">
        <v>413</v>
      </c>
      <c r="K16" s="681" t="s">
        <v>196</v>
      </c>
      <c r="L16" s="991">
        <f>'事業精算 (2)'!$G$17</f>
        <v>300000</v>
      </c>
      <c r="M16" s="991"/>
      <c r="N16" s="992"/>
      <c r="O16" s="343"/>
      <c r="P16" s="682" t="s">
        <v>25</v>
      </c>
      <c r="Q16" s="343"/>
      <c r="R16" s="683" t="s">
        <v>13</v>
      </c>
      <c r="S16" s="343"/>
      <c r="T16" s="684" t="s">
        <v>26</v>
      </c>
      <c r="U16" s="685" t="s">
        <v>25</v>
      </c>
      <c r="V16" s="343"/>
      <c r="W16" s="683" t="s">
        <v>13</v>
      </c>
      <c r="X16" s="683"/>
      <c r="Y16" s="683"/>
      <c r="Z16" s="685" t="s">
        <v>25</v>
      </c>
      <c r="AA16" s="343"/>
      <c r="AB16" s="683" t="s">
        <v>13</v>
      </c>
      <c r="AC16" s="343"/>
      <c r="AD16" s="684" t="s">
        <v>105</v>
      </c>
      <c r="AE16" s="686" t="s">
        <v>413</v>
      </c>
      <c r="AF16" s="687" t="s">
        <v>29</v>
      </c>
      <c r="AG16" s="688">
        <f>'事業精算 (2)'!$J$40</f>
        <v>0</v>
      </c>
      <c r="AH16" s="686" t="s">
        <v>413</v>
      </c>
      <c r="AI16" s="687" t="s">
        <v>189</v>
      </c>
      <c r="AJ16" s="689">
        <f>'事業精算 (2)'!$J$47</f>
        <v>0</v>
      </c>
      <c r="AK16" s="686"/>
      <c r="AL16" s="687"/>
      <c r="AM16" s="690"/>
      <c r="AN16" s="344"/>
      <c r="AO16" s="343"/>
      <c r="AP16" s="690"/>
      <c r="AQ16" s="344" t="s">
        <v>413</v>
      </c>
      <c r="AR16" s="687" t="s">
        <v>195</v>
      </c>
      <c r="AS16" s="689">
        <f>'事業精算 (2)'!$J$52</f>
        <v>0</v>
      </c>
      <c r="AT16" s="691"/>
      <c r="AU16" s="691"/>
      <c r="AV16" s="343"/>
      <c r="AW16" s="692"/>
      <c r="AX16" s="693"/>
      <c r="AY16" s="475"/>
      <c r="AZ16" s="475"/>
      <c r="BA16" s="475"/>
      <c r="BB16" s="475"/>
      <c r="BC16" s="475"/>
      <c r="BD16" s="475"/>
      <c r="BF16" s="486"/>
      <c r="BG16" s="483"/>
      <c r="BH16" s="487"/>
    </row>
    <row r="17" spans="1:60" s="189" customFormat="1" ht="21" customHeight="1" x14ac:dyDescent="0.15">
      <c r="A17" s="1027"/>
      <c r="B17" s="1002" t="s">
        <v>41</v>
      </c>
      <c r="C17" s="1003"/>
      <c r="D17" s="1003"/>
      <c r="E17" s="1004"/>
      <c r="F17" s="694" t="s">
        <v>83</v>
      </c>
      <c r="G17" s="343"/>
      <c r="H17" s="695"/>
      <c r="I17" s="343"/>
      <c r="J17" s="680" t="s">
        <v>414</v>
      </c>
      <c r="K17" s="696" t="s">
        <v>199</v>
      </c>
      <c r="L17" s="993">
        <f>'事業精算 (2)'!$G$19</f>
        <v>0</v>
      </c>
      <c r="M17" s="993"/>
      <c r="N17" s="994"/>
      <c r="O17" s="343"/>
      <c r="P17" s="697">
        <f>'事業精算 (2)'!$M$28</f>
        <v>0</v>
      </c>
      <c r="Q17" s="687" t="s">
        <v>416</v>
      </c>
      <c r="R17" s="687">
        <f>'事業精算 (2)'!$O$28</f>
        <v>0</v>
      </c>
      <c r="S17" s="687" t="s">
        <v>415</v>
      </c>
      <c r="T17" s="698">
        <f>'事業精算 (2)'!$Q$28</f>
        <v>0</v>
      </c>
      <c r="U17" s="699">
        <f>'事業精算 (2)'!$M$32</f>
        <v>0</v>
      </c>
      <c r="V17" s="687" t="s">
        <v>415</v>
      </c>
      <c r="W17" s="687">
        <f>'事業精算 (2)'!$O$32</f>
        <v>0</v>
      </c>
      <c r="X17" s="343"/>
      <c r="Y17" s="687"/>
      <c r="Z17" s="699">
        <f>'事業精算 (2)'!$M$36</f>
        <v>0</v>
      </c>
      <c r="AA17" s="687" t="s">
        <v>415</v>
      </c>
      <c r="AB17" s="687">
        <f>'事業精算 (2)'!$O$36</f>
        <v>0</v>
      </c>
      <c r="AC17" s="687" t="s">
        <v>415</v>
      </c>
      <c r="AD17" s="698">
        <f>'事業精算 (2)'!$Q$36</f>
        <v>0</v>
      </c>
      <c r="AE17" s="686" t="s">
        <v>414</v>
      </c>
      <c r="AF17" s="687" t="s">
        <v>28</v>
      </c>
      <c r="AG17" s="688">
        <f>'事業精算 (2)'!$J$41</f>
        <v>0</v>
      </c>
      <c r="AH17" s="686" t="s">
        <v>424</v>
      </c>
      <c r="AI17" s="687" t="s">
        <v>193</v>
      </c>
      <c r="AJ17" s="689">
        <f>'事業精算 (2)'!$J$48</f>
        <v>0</v>
      </c>
      <c r="AK17" s="686"/>
      <c r="AL17" s="687"/>
      <c r="AM17" s="690"/>
      <c r="AN17" s="344"/>
      <c r="AO17" s="343"/>
      <c r="AP17" s="690"/>
      <c r="AQ17" s="344"/>
      <c r="AR17" s="687"/>
      <c r="AS17" s="689"/>
      <c r="AT17" s="691"/>
      <c r="AU17" s="691"/>
      <c r="AV17" s="343"/>
      <c r="AW17" s="692"/>
      <c r="AX17" s="693"/>
      <c r="AY17" s="475"/>
      <c r="AZ17" s="475"/>
      <c r="BA17" s="475"/>
      <c r="BB17" s="475"/>
      <c r="BC17" s="475"/>
      <c r="BD17" s="475"/>
      <c r="BF17" s="487">
        <f>P17*R17*T17</f>
        <v>0</v>
      </c>
      <c r="BG17" s="483">
        <f>U17*W17</f>
        <v>0</v>
      </c>
      <c r="BH17" s="487">
        <f>Z17*AB17*AD17</f>
        <v>0</v>
      </c>
    </row>
    <row r="18" spans="1:60" s="189" customFormat="1" ht="21" customHeight="1" x14ac:dyDescent="0.15">
      <c r="A18" s="1027"/>
      <c r="B18" s="1046" t="str">
        <f>'事業精算 (2)'!$C$11</f>
        <v>高体連事務局</v>
      </c>
      <c r="C18" s="1047"/>
      <c r="D18" s="1047"/>
      <c r="E18" s="1048"/>
      <c r="F18" s="700" t="s">
        <v>84</v>
      </c>
      <c r="G18" s="343">
        <f>'事業精算 (2)'!$F$9</f>
        <v>0</v>
      </c>
      <c r="H18" s="701" t="s">
        <v>13</v>
      </c>
      <c r="I18" s="343"/>
      <c r="J18" s="702" t="s">
        <v>426</v>
      </c>
      <c r="K18" s="703">
        <f>'事業精算 (2)'!$K$19</f>
        <v>0</v>
      </c>
      <c r="L18" s="687" t="s">
        <v>21</v>
      </c>
      <c r="M18" s="687">
        <f>'事業精算 (2)'!$M$19</f>
        <v>0</v>
      </c>
      <c r="N18" s="704" t="s">
        <v>22</v>
      </c>
      <c r="O18" s="343"/>
      <c r="P18" s="697">
        <f>'事業精算 (2)'!$M$29</f>
        <v>0</v>
      </c>
      <c r="Q18" s="687" t="s">
        <v>419</v>
      </c>
      <c r="R18" s="687">
        <f>'事業精算 (2)'!$O$29</f>
        <v>0</v>
      </c>
      <c r="S18" s="687" t="s">
        <v>415</v>
      </c>
      <c r="T18" s="698">
        <f>'事業精算 (2)'!$Q$29</f>
        <v>0</v>
      </c>
      <c r="U18" s="699">
        <f>'事業精算 (2)'!$M$33</f>
        <v>0</v>
      </c>
      <c r="V18" s="687" t="s">
        <v>416</v>
      </c>
      <c r="W18" s="687">
        <f>'事業精算 (2)'!$O$33</f>
        <v>0</v>
      </c>
      <c r="X18" s="343"/>
      <c r="Y18" s="687"/>
      <c r="Z18" s="699">
        <f>'事業精算 (2)'!$M$37</f>
        <v>0</v>
      </c>
      <c r="AA18" s="687" t="s">
        <v>415</v>
      </c>
      <c r="AB18" s="687">
        <f>'事業精算 (2)'!$O$37</f>
        <v>0</v>
      </c>
      <c r="AC18" s="687" t="s">
        <v>415</v>
      </c>
      <c r="AD18" s="698">
        <f>'事業精算 (2)'!$Q$37</f>
        <v>0</v>
      </c>
      <c r="AE18" s="686" t="s">
        <v>16</v>
      </c>
      <c r="AF18" s="687" t="s">
        <v>104</v>
      </c>
      <c r="AG18" s="688">
        <f>'事業精算 (2)'!$J$42</f>
        <v>0</v>
      </c>
      <c r="AH18" s="686" t="s">
        <v>418</v>
      </c>
      <c r="AI18" s="687" t="s">
        <v>390</v>
      </c>
      <c r="AJ18" s="690">
        <f>'事業精算 (2)'!$J$49</f>
        <v>0</v>
      </c>
      <c r="AK18" s="686"/>
      <c r="AL18" s="687"/>
      <c r="AM18" s="690"/>
      <c r="AN18" s="344"/>
      <c r="AO18" s="343"/>
      <c r="AP18" s="690"/>
      <c r="AQ18" s="344"/>
      <c r="AR18" s="343"/>
      <c r="AS18" s="690"/>
      <c r="AT18" s="705"/>
      <c r="AU18" s="705"/>
      <c r="AV18" s="343"/>
      <c r="AW18" s="692"/>
      <c r="AX18" s="693"/>
      <c r="AY18" s="475"/>
      <c r="AZ18" s="475"/>
      <c r="BA18" s="475"/>
      <c r="BB18" s="475"/>
      <c r="BC18" s="475"/>
      <c r="BD18" s="475"/>
      <c r="BF18" s="487"/>
      <c r="BG18" s="483"/>
      <c r="BH18" s="487"/>
    </row>
    <row r="19" spans="1:60" s="189" customFormat="1" ht="21" customHeight="1" x14ac:dyDescent="0.15">
      <c r="A19" s="1027"/>
      <c r="B19" s="1046"/>
      <c r="C19" s="1047"/>
      <c r="D19" s="1047"/>
      <c r="E19" s="1048"/>
      <c r="F19" s="700" t="s">
        <v>85</v>
      </c>
      <c r="G19" s="343">
        <f>'事業精算 (2)'!$I$9</f>
        <v>0</v>
      </c>
      <c r="H19" s="701" t="s">
        <v>13</v>
      </c>
      <c r="I19" s="343"/>
      <c r="J19" s="702" t="s">
        <v>417</v>
      </c>
      <c r="K19" s="703">
        <f>'事業精算 (2)'!$K$20</f>
        <v>0</v>
      </c>
      <c r="L19" s="687" t="s">
        <v>21</v>
      </c>
      <c r="M19" s="687">
        <f>'事業精算 (2)'!$M$20</f>
        <v>0</v>
      </c>
      <c r="N19" s="704" t="s">
        <v>22</v>
      </c>
      <c r="O19" s="343"/>
      <c r="P19" s="697">
        <f>'事業精算 (2)'!$M$30</f>
        <v>0</v>
      </c>
      <c r="Q19" s="687" t="s">
        <v>425</v>
      </c>
      <c r="R19" s="687">
        <f>'事業精算 (2)'!$O$30</f>
        <v>0</v>
      </c>
      <c r="S19" s="687" t="s">
        <v>415</v>
      </c>
      <c r="T19" s="698">
        <f>'事業精算 (2)'!$Q$30</f>
        <v>0</v>
      </c>
      <c r="U19" s="699">
        <f>'事業精算 (2)'!$M$34</f>
        <v>0</v>
      </c>
      <c r="V19" s="687" t="s">
        <v>415</v>
      </c>
      <c r="W19" s="687">
        <f>'事業精算 (2)'!$O$34</f>
        <v>0</v>
      </c>
      <c r="X19" s="343"/>
      <c r="Y19" s="687"/>
      <c r="Z19" s="699">
        <f>'事業精算 (2)'!$M$38</f>
        <v>0</v>
      </c>
      <c r="AA19" s="687" t="s">
        <v>415</v>
      </c>
      <c r="AB19" s="687">
        <f>'事業精算 (2)'!$O$38</f>
        <v>0</v>
      </c>
      <c r="AC19" s="687" t="s">
        <v>415</v>
      </c>
      <c r="AD19" s="698">
        <f>'事業精算 (2)'!$Q$38</f>
        <v>0</v>
      </c>
      <c r="AE19" s="686" t="s">
        <v>18</v>
      </c>
      <c r="AF19" s="687" t="s">
        <v>72</v>
      </c>
      <c r="AG19" s="688">
        <f>'事業精算 (2)'!$J$43</f>
        <v>0</v>
      </c>
      <c r="AH19" s="686"/>
      <c r="AI19" s="687"/>
      <c r="AJ19" s="690"/>
      <c r="AK19" s="686"/>
      <c r="AL19" s="687"/>
      <c r="AM19" s="690"/>
      <c r="AN19" s="344"/>
      <c r="AO19" s="343"/>
      <c r="AP19" s="690"/>
      <c r="AQ19" s="344"/>
      <c r="AR19" s="343"/>
      <c r="AS19" s="690"/>
      <c r="AT19" s="705"/>
      <c r="AU19" s="705"/>
      <c r="AV19" s="343"/>
      <c r="AW19" s="692"/>
      <c r="AX19" s="693"/>
      <c r="AY19" s="475"/>
      <c r="AZ19" s="475"/>
      <c r="BA19" s="475"/>
      <c r="BB19" s="475"/>
      <c r="BC19" s="475"/>
      <c r="BD19" s="475"/>
      <c r="BF19" s="487">
        <f>P19*R19*T19</f>
        <v>0</v>
      </c>
      <c r="BG19" s="483">
        <f>U19*W19</f>
        <v>0</v>
      </c>
      <c r="BH19" s="487">
        <f>Z19*AB19*AD19</f>
        <v>0</v>
      </c>
    </row>
    <row r="20" spans="1:60" s="189" customFormat="1" ht="21" customHeight="1" x14ac:dyDescent="0.15">
      <c r="A20" s="1027"/>
      <c r="B20" s="1002" t="s">
        <v>39</v>
      </c>
      <c r="C20" s="1003"/>
      <c r="D20" s="1003"/>
      <c r="E20" s="1004"/>
      <c r="F20" s="344"/>
      <c r="G20" s="343"/>
      <c r="H20" s="695"/>
      <c r="I20" s="343"/>
      <c r="J20" s="680" t="s">
        <v>418</v>
      </c>
      <c r="K20" s="696" t="s">
        <v>198</v>
      </c>
      <c r="L20" s="995">
        <f>'事業精算 (2)'!$G$18</f>
        <v>0</v>
      </c>
      <c r="M20" s="995"/>
      <c r="N20" s="996"/>
      <c r="O20" s="343"/>
      <c r="P20" s="697">
        <f>'事業精算 (2)'!$M$31</f>
        <v>0</v>
      </c>
      <c r="Q20" s="687" t="s">
        <v>420</v>
      </c>
      <c r="R20" s="687">
        <f>'事業精算 (2)'!$O$31</f>
        <v>0</v>
      </c>
      <c r="S20" s="1018" t="s">
        <v>410</v>
      </c>
      <c r="T20" s="1019"/>
      <c r="U20" s="699">
        <f>'事業精算 (2)'!$M$35</f>
        <v>0</v>
      </c>
      <c r="V20" s="687" t="s">
        <v>427</v>
      </c>
      <c r="W20" s="687">
        <f>'事業精算 (2)'!$O$35</f>
        <v>0</v>
      </c>
      <c r="X20" s="1020" t="s">
        <v>410</v>
      </c>
      <c r="Y20" s="1021"/>
      <c r="Z20" s="699">
        <f>'事業精算 (2)'!$M$39</f>
        <v>0</v>
      </c>
      <c r="AA20" s="687" t="s">
        <v>420</v>
      </c>
      <c r="AB20" s="687">
        <f>'事業精算 (2)'!$O$39</f>
        <v>0</v>
      </c>
      <c r="AC20" s="1018" t="s">
        <v>410</v>
      </c>
      <c r="AD20" s="1019"/>
      <c r="AE20" s="686" t="s">
        <v>27</v>
      </c>
      <c r="AF20" s="687" t="s">
        <v>74</v>
      </c>
      <c r="AG20" s="688">
        <f>'事業精算 (2)'!$J$44</f>
        <v>0</v>
      </c>
      <c r="AH20" s="686"/>
      <c r="AI20" s="687"/>
      <c r="AJ20" s="690"/>
      <c r="AK20" s="686"/>
      <c r="AL20" s="687"/>
      <c r="AM20" s="690"/>
      <c r="AN20" s="344"/>
      <c r="AO20" s="343"/>
      <c r="AP20" s="690"/>
      <c r="AQ20" s="344"/>
      <c r="AR20" s="343"/>
      <c r="AS20" s="690"/>
      <c r="AT20" s="705"/>
      <c r="AU20" s="705"/>
      <c r="AV20" s="343"/>
      <c r="AW20" s="692"/>
      <c r="AX20" s="693"/>
      <c r="AY20" s="475"/>
      <c r="AZ20" s="475"/>
      <c r="BA20" s="475"/>
      <c r="BB20" s="475"/>
      <c r="BC20" s="475"/>
      <c r="BD20" s="475"/>
      <c r="BF20" s="487">
        <f>P20*R20*T20</f>
        <v>0</v>
      </c>
      <c r="BG20" s="483">
        <f>U20*W20</f>
        <v>0</v>
      </c>
      <c r="BH20" s="487">
        <f>Z20*AB20*AD20</f>
        <v>0</v>
      </c>
    </row>
    <row r="21" spans="1:60" s="189" customFormat="1" ht="21" customHeight="1" x14ac:dyDescent="0.15">
      <c r="A21" s="1027"/>
      <c r="B21" s="1005">
        <f>'事業精算 (2)'!$C$12</f>
        <v>0</v>
      </c>
      <c r="C21" s="1006"/>
      <c r="D21" s="1006"/>
      <c r="E21" s="1007"/>
      <c r="F21" s="344"/>
      <c r="G21" s="343"/>
      <c r="H21" s="695"/>
      <c r="I21" s="343"/>
      <c r="J21" s="680" t="s">
        <v>421</v>
      </c>
      <c r="K21" s="681" t="s">
        <v>200</v>
      </c>
      <c r="L21" s="969">
        <f>'事業精算 (2)'!$G$21</f>
        <v>0</v>
      </c>
      <c r="M21" s="969"/>
      <c r="N21" s="970"/>
      <c r="O21" s="343"/>
      <c r="P21" s="706"/>
      <c r="Q21" s="687"/>
      <c r="R21" s="343"/>
      <c r="S21" s="687"/>
      <c r="T21" s="690"/>
      <c r="U21" s="344"/>
      <c r="V21" s="687"/>
      <c r="W21" s="343"/>
      <c r="X21" s="343"/>
      <c r="Y21" s="343"/>
      <c r="Z21" s="344"/>
      <c r="AA21" s="687"/>
      <c r="AB21" s="343"/>
      <c r="AC21" s="687"/>
      <c r="AD21" s="690"/>
      <c r="AE21" s="686" t="s">
        <v>31</v>
      </c>
      <c r="AF21" s="707" t="s">
        <v>30</v>
      </c>
      <c r="AG21" s="688">
        <f>'事業精算 (2)'!$J$45</f>
        <v>0</v>
      </c>
      <c r="AH21" s="686"/>
      <c r="AI21" s="687"/>
      <c r="AJ21" s="690"/>
      <c r="AK21" s="686"/>
      <c r="AL21" s="681"/>
      <c r="AM21" s="708"/>
      <c r="AN21" s="709"/>
      <c r="AO21" s="421"/>
      <c r="AP21" s="708"/>
      <c r="AQ21" s="709"/>
      <c r="AR21" s="421"/>
      <c r="AS21" s="708"/>
      <c r="AT21" s="710"/>
      <c r="AU21" s="710"/>
      <c r="AV21" s="421"/>
      <c r="AW21" s="692"/>
      <c r="AX21" s="693"/>
      <c r="AY21" s="475"/>
      <c r="AZ21" s="475"/>
      <c r="BA21" s="475"/>
      <c r="BB21" s="475"/>
      <c r="BC21" s="475"/>
      <c r="BD21" s="475"/>
      <c r="BF21" s="487">
        <f>P21*R21*T21</f>
        <v>0</v>
      </c>
      <c r="BG21" s="483">
        <f>U21*W21</f>
        <v>0</v>
      </c>
      <c r="BH21" s="487">
        <f>Z21*AB21*AD21</f>
        <v>0</v>
      </c>
    </row>
    <row r="22" spans="1:60" s="189" customFormat="1" ht="21" customHeight="1" x14ac:dyDescent="0.15">
      <c r="A22" s="1028"/>
      <c r="B22" s="1008"/>
      <c r="C22" s="1009"/>
      <c r="D22" s="1009"/>
      <c r="E22" s="1010"/>
      <c r="F22" s="345"/>
      <c r="G22" s="711"/>
      <c r="H22" s="712"/>
      <c r="I22" s="343"/>
      <c r="J22" s="680" t="s">
        <v>27</v>
      </c>
      <c r="K22" s="687" t="s">
        <v>201</v>
      </c>
      <c r="L22" s="971">
        <f>'事業精算 (2)'!$G$22</f>
        <v>0</v>
      </c>
      <c r="M22" s="971"/>
      <c r="N22" s="972"/>
      <c r="O22" s="343"/>
      <c r="P22" s="713"/>
      <c r="Q22" s="714"/>
      <c r="R22" s="711"/>
      <c r="S22" s="714"/>
      <c r="T22" s="715"/>
      <c r="U22" s="345"/>
      <c r="V22" s="714"/>
      <c r="W22" s="711"/>
      <c r="X22" s="711"/>
      <c r="Y22" s="711"/>
      <c r="Z22" s="345"/>
      <c r="AA22" s="714"/>
      <c r="AB22" s="711"/>
      <c r="AC22" s="714"/>
      <c r="AD22" s="715"/>
      <c r="AE22" s="716" t="s">
        <v>422</v>
      </c>
      <c r="AF22" s="714" t="s">
        <v>73</v>
      </c>
      <c r="AG22" s="717">
        <f>'事業精算 (2)'!$J$46</f>
        <v>0</v>
      </c>
      <c r="AH22" s="716"/>
      <c r="AI22" s="714"/>
      <c r="AJ22" s="715"/>
      <c r="AK22" s="716"/>
      <c r="AL22" s="714"/>
      <c r="AM22" s="715"/>
      <c r="AN22" s="345"/>
      <c r="AO22" s="711"/>
      <c r="AP22" s="715"/>
      <c r="AQ22" s="345"/>
      <c r="AR22" s="711"/>
      <c r="AS22" s="715"/>
      <c r="AT22" s="711"/>
      <c r="AU22" s="711"/>
      <c r="AV22" s="711"/>
      <c r="AW22" s="718"/>
      <c r="AX22" s="719"/>
      <c r="AY22" s="475"/>
      <c r="AZ22" s="475"/>
      <c r="BA22" s="475"/>
      <c r="BB22" s="475"/>
      <c r="BC22" s="475"/>
      <c r="BD22" s="475"/>
      <c r="BF22" s="514">
        <f>P22*R22*T22</f>
        <v>0</v>
      </c>
      <c r="BG22" s="504">
        <f>U22*W22</f>
        <v>0</v>
      </c>
      <c r="BH22" s="514">
        <f>Z22*AB22*AD22</f>
        <v>0</v>
      </c>
    </row>
    <row r="23" spans="1:60" s="342" customFormat="1" ht="21" customHeight="1" x14ac:dyDescent="0.15">
      <c r="A23" s="665">
        <v>3</v>
      </c>
      <c r="B23" s="1043">
        <f>'事業精算 (3)'!$C$6</f>
        <v>44265</v>
      </c>
      <c r="C23" s="1044"/>
      <c r="D23" s="1044"/>
      <c r="E23" s="1045"/>
      <c r="F23" s="666">
        <f>'事業精算 (3)'!$F$8</f>
        <v>0</v>
      </c>
      <c r="G23" s="667">
        <f>SUM(G26:G27)</f>
        <v>0</v>
      </c>
      <c r="H23" s="668">
        <f>SUM(F23:G23)</f>
        <v>0</v>
      </c>
      <c r="I23" s="343"/>
      <c r="J23" s="669"/>
      <c r="K23" s="997">
        <f>L24+L25+L28+L29+L30</f>
        <v>690000</v>
      </c>
      <c r="L23" s="997"/>
      <c r="M23" s="997"/>
      <c r="N23" s="998"/>
      <c r="O23" s="670"/>
      <c r="P23" s="1001">
        <f>'事業精算 (3)'!$E$28</f>
        <v>0</v>
      </c>
      <c r="Q23" s="967"/>
      <c r="R23" s="967"/>
      <c r="S23" s="967"/>
      <c r="T23" s="968"/>
      <c r="U23" s="963">
        <f>'事業精算 (3)'!$H$35</f>
        <v>0</v>
      </c>
      <c r="V23" s="964"/>
      <c r="W23" s="964"/>
      <c r="X23" s="964"/>
      <c r="Y23" s="965"/>
      <c r="Z23" s="966">
        <f>'事業精算 (3)'!$H$39</f>
        <v>0</v>
      </c>
      <c r="AA23" s="967"/>
      <c r="AB23" s="967"/>
      <c r="AC23" s="967"/>
      <c r="AD23" s="968"/>
      <c r="AE23" s="966">
        <f>SUM(AG24:AG30)</f>
        <v>0</v>
      </c>
      <c r="AF23" s="967"/>
      <c r="AG23" s="968"/>
      <c r="AH23" s="966">
        <f>SUM(AJ24:AJ26)</f>
        <v>0</v>
      </c>
      <c r="AI23" s="967"/>
      <c r="AJ23" s="968"/>
      <c r="AK23" s="966">
        <f>'事業精算 (3)'!$E$50</f>
        <v>0</v>
      </c>
      <c r="AL23" s="967"/>
      <c r="AM23" s="968"/>
      <c r="AN23" s="963">
        <f>'事業精算 (3)'!$E$51</f>
        <v>0</v>
      </c>
      <c r="AO23" s="964"/>
      <c r="AP23" s="965"/>
      <c r="AQ23" s="963">
        <f>SUM(AS24:AS25)</f>
        <v>0</v>
      </c>
      <c r="AR23" s="964"/>
      <c r="AS23" s="965"/>
      <c r="AT23" s="671">
        <f>'事業精算 (3)'!$E$54</f>
        <v>0</v>
      </c>
      <c r="AU23" s="671">
        <f>'事業精算 (3)'!$E$55</f>
        <v>690000</v>
      </c>
      <c r="AV23" s="671">
        <f>'事業精算 (3)'!$E$56</f>
        <v>0</v>
      </c>
      <c r="AW23" s="672">
        <f>SUM(P23:AV23)</f>
        <v>690000</v>
      </c>
      <c r="AX23" s="673">
        <f>K23-AW23</f>
        <v>0</v>
      </c>
      <c r="AY23" s="421"/>
      <c r="AZ23">
        <f>IF(A24=0,0,1)</f>
        <v>1</v>
      </c>
      <c r="BA23" s="421"/>
      <c r="BB23" s="421"/>
      <c r="BC23" s="421"/>
      <c r="BD23" s="421"/>
      <c r="BF23" s="422" t="s">
        <v>2</v>
      </c>
      <c r="BG23" s="423" t="s">
        <v>3</v>
      </c>
      <c r="BH23" s="422" t="s">
        <v>4</v>
      </c>
    </row>
    <row r="24" spans="1:60" s="342" customFormat="1" ht="21" customHeight="1" x14ac:dyDescent="0.15">
      <c r="A24" s="1027" t="str">
        <f>'事業精算 (3)'!$C$13</f>
        <v>戻入額処理</v>
      </c>
      <c r="B24" s="674">
        <f>'事業精算 (3)'!$J$6</f>
        <v>0</v>
      </c>
      <c r="C24" s="675" t="s">
        <v>105</v>
      </c>
      <c r="D24" s="675">
        <f>'事業精算 (3)'!$L$6</f>
        <v>0</v>
      </c>
      <c r="E24" s="676" t="s">
        <v>26</v>
      </c>
      <c r="F24" s="677" t="s">
        <v>13</v>
      </c>
      <c r="G24" s="678" t="s">
        <v>13</v>
      </c>
      <c r="H24" s="679" t="s">
        <v>13</v>
      </c>
      <c r="I24" s="343"/>
      <c r="J24" s="680" t="s">
        <v>423</v>
      </c>
      <c r="K24" s="681" t="s">
        <v>196</v>
      </c>
      <c r="L24" s="991">
        <f>'事業精算 (3)'!$G$17</f>
        <v>690000</v>
      </c>
      <c r="M24" s="991"/>
      <c r="N24" s="992"/>
      <c r="O24" s="343"/>
      <c r="P24" s="682" t="s">
        <v>25</v>
      </c>
      <c r="Q24" s="343"/>
      <c r="R24" s="683" t="s">
        <v>13</v>
      </c>
      <c r="S24" s="343"/>
      <c r="T24" s="684" t="s">
        <v>26</v>
      </c>
      <c r="U24" s="685" t="s">
        <v>25</v>
      </c>
      <c r="V24" s="343"/>
      <c r="W24" s="683" t="s">
        <v>13</v>
      </c>
      <c r="X24" s="683"/>
      <c r="Y24" s="683"/>
      <c r="Z24" s="685" t="s">
        <v>25</v>
      </c>
      <c r="AA24" s="343"/>
      <c r="AB24" s="683" t="s">
        <v>13</v>
      </c>
      <c r="AC24" s="343"/>
      <c r="AD24" s="684" t="s">
        <v>105</v>
      </c>
      <c r="AE24" s="686" t="s">
        <v>413</v>
      </c>
      <c r="AF24" s="687" t="s">
        <v>29</v>
      </c>
      <c r="AG24" s="688">
        <f>'事業精算 (3)'!$J$40</f>
        <v>0</v>
      </c>
      <c r="AH24" s="686" t="s">
        <v>413</v>
      </c>
      <c r="AI24" s="687" t="s">
        <v>189</v>
      </c>
      <c r="AJ24" s="689">
        <f>'事業精算 (3)'!$J$47</f>
        <v>0</v>
      </c>
      <c r="AK24" s="686"/>
      <c r="AL24" s="687"/>
      <c r="AM24" s="690"/>
      <c r="AN24" s="344"/>
      <c r="AO24" s="343"/>
      <c r="AP24" s="690"/>
      <c r="AQ24" s="344" t="s">
        <v>413</v>
      </c>
      <c r="AR24" s="687" t="s">
        <v>195</v>
      </c>
      <c r="AS24" s="689">
        <f>'事業精算 (3)'!$J$52</f>
        <v>0</v>
      </c>
      <c r="AT24" s="691"/>
      <c r="AU24" s="691"/>
      <c r="AV24" s="343"/>
      <c r="AW24" s="692"/>
      <c r="AX24" s="693"/>
      <c r="AY24" s="343"/>
      <c r="AZ24" s="343"/>
      <c r="BA24" s="343"/>
      <c r="BB24" s="343"/>
      <c r="BC24" s="343"/>
      <c r="BD24" s="343"/>
      <c r="BF24" s="424"/>
      <c r="BG24" s="344"/>
      <c r="BH24" s="425"/>
    </row>
    <row r="25" spans="1:60" s="342" customFormat="1" ht="21" customHeight="1" x14ac:dyDescent="0.15">
      <c r="A25" s="1027"/>
      <c r="B25" s="1002" t="s">
        <v>41</v>
      </c>
      <c r="C25" s="1003"/>
      <c r="D25" s="1003"/>
      <c r="E25" s="1004"/>
      <c r="F25" s="694" t="s">
        <v>83</v>
      </c>
      <c r="G25" s="343"/>
      <c r="H25" s="695"/>
      <c r="I25" s="343"/>
      <c r="J25" s="680" t="s">
        <v>414</v>
      </c>
      <c r="K25" s="696" t="s">
        <v>199</v>
      </c>
      <c r="L25" s="993">
        <f>'事業精算 (3)'!$G$19</f>
        <v>0</v>
      </c>
      <c r="M25" s="993"/>
      <c r="N25" s="994"/>
      <c r="O25" s="343"/>
      <c r="P25" s="697">
        <f>'事業精算 (3)'!$M$28</f>
        <v>0</v>
      </c>
      <c r="Q25" s="687" t="s">
        <v>415</v>
      </c>
      <c r="R25" s="687">
        <f>'事業精算 (3)'!$O$28</f>
        <v>0</v>
      </c>
      <c r="S25" s="687" t="s">
        <v>415</v>
      </c>
      <c r="T25" s="698">
        <f>'事業精算 (3)'!$Q$28</f>
        <v>0</v>
      </c>
      <c r="U25" s="699">
        <f>'事業精算 (3)'!$M$32</f>
        <v>0</v>
      </c>
      <c r="V25" s="687" t="s">
        <v>415</v>
      </c>
      <c r="W25" s="687">
        <f>'事業精算 (3)'!$O$32</f>
        <v>0</v>
      </c>
      <c r="X25" s="343"/>
      <c r="Y25" s="687"/>
      <c r="Z25" s="699">
        <f>'事業精算 (3)'!$M$36</f>
        <v>0</v>
      </c>
      <c r="AA25" s="687" t="s">
        <v>415</v>
      </c>
      <c r="AB25" s="687">
        <f>'事業精算 (3)'!$O$36</f>
        <v>0</v>
      </c>
      <c r="AC25" s="687" t="s">
        <v>415</v>
      </c>
      <c r="AD25" s="698">
        <f>'事業精算 (3)'!$Q$36</f>
        <v>0</v>
      </c>
      <c r="AE25" s="686" t="s">
        <v>414</v>
      </c>
      <c r="AF25" s="687" t="s">
        <v>28</v>
      </c>
      <c r="AG25" s="688">
        <f>'事業精算 (3)'!$J$41</f>
        <v>0</v>
      </c>
      <c r="AH25" s="686" t="s">
        <v>414</v>
      </c>
      <c r="AI25" s="687" t="s">
        <v>193</v>
      </c>
      <c r="AJ25" s="689">
        <f>'事業精算 (3)'!$J$48</f>
        <v>0</v>
      </c>
      <c r="AK25" s="686"/>
      <c r="AL25" s="687"/>
      <c r="AM25" s="690"/>
      <c r="AN25" s="344"/>
      <c r="AO25" s="343"/>
      <c r="AP25" s="690"/>
      <c r="AQ25" s="344"/>
      <c r="AR25" s="687"/>
      <c r="AS25" s="689"/>
      <c r="AT25" s="691"/>
      <c r="AU25" s="691"/>
      <c r="AV25" s="343"/>
      <c r="AW25" s="692"/>
      <c r="AX25" s="693"/>
      <c r="AY25" s="343"/>
      <c r="AZ25" s="343"/>
      <c r="BA25" s="343"/>
      <c r="BB25" s="343"/>
      <c r="BC25" s="343"/>
      <c r="BD25" s="343"/>
      <c r="BF25" s="425">
        <f>P25*R25*T25</f>
        <v>0</v>
      </c>
      <c r="BG25" s="344">
        <f>U25*W25</f>
        <v>0</v>
      </c>
      <c r="BH25" s="425">
        <f>Z25*AB25*AD25</f>
        <v>0</v>
      </c>
    </row>
    <row r="26" spans="1:60" s="342" customFormat="1" ht="21" customHeight="1" x14ac:dyDescent="0.15">
      <c r="A26" s="1027"/>
      <c r="B26" s="1046" t="str">
        <f>'事業精算 (3)'!$C$11</f>
        <v>高体連事務局</v>
      </c>
      <c r="C26" s="1047"/>
      <c r="D26" s="1047"/>
      <c r="E26" s="1048"/>
      <c r="F26" s="700" t="s">
        <v>84</v>
      </c>
      <c r="G26" s="343">
        <f>'事業精算 (3)'!$F$9</f>
        <v>0</v>
      </c>
      <c r="H26" s="701" t="s">
        <v>13</v>
      </c>
      <c r="I26" s="343"/>
      <c r="J26" s="702" t="s">
        <v>417</v>
      </c>
      <c r="K26" s="703">
        <f>'事業精算 (3)'!$K$19</f>
        <v>0</v>
      </c>
      <c r="L26" s="687" t="s">
        <v>21</v>
      </c>
      <c r="M26" s="687">
        <f>'事業精算 (3)'!$M$19</f>
        <v>0</v>
      </c>
      <c r="N26" s="704" t="s">
        <v>22</v>
      </c>
      <c r="O26" s="343"/>
      <c r="P26" s="697">
        <f>'事業精算 (3)'!$M$29</f>
        <v>0</v>
      </c>
      <c r="Q26" s="687" t="s">
        <v>415</v>
      </c>
      <c r="R26" s="687">
        <f>'事業精算 (3)'!$O$29</f>
        <v>0</v>
      </c>
      <c r="S26" s="687" t="s">
        <v>415</v>
      </c>
      <c r="T26" s="698">
        <f>'事業精算 (3)'!$Q$29</f>
        <v>0</v>
      </c>
      <c r="U26" s="699">
        <f>'事業精算 (3)'!$M$33</f>
        <v>0</v>
      </c>
      <c r="V26" s="687" t="s">
        <v>415</v>
      </c>
      <c r="W26" s="687">
        <f>'事業精算 (3)'!$O$33</f>
        <v>0</v>
      </c>
      <c r="X26" s="343"/>
      <c r="Y26" s="687"/>
      <c r="Z26" s="699">
        <f>'事業精算 (3)'!$M$37</f>
        <v>0</v>
      </c>
      <c r="AA26" s="687" t="s">
        <v>415</v>
      </c>
      <c r="AB26" s="687">
        <f>'事業精算 (3)'!$O$37</f>
        <v>0</v>
      </c>
      <c r="AC26" s="687" t="s">
        <v>415</v>
      </c>
      <c r="AD26" s="698">
        <f>'事業精算 (3)'!$Q$37</f>
        <v>0</v>
      </c>
      <c r="AE26" s="686" t="s">
        <v>16</v>
      </c>
      <c r="AF26" s="687" t="s">
        <v>104</v>
      </c>
      <c r="AG26" s="688">
        <f>'事業精算 (3)'!$J$42</f>
        <v>0</v>
      </c>
      <c r="AH26" s="686" t="s">
        <v>418</v>
      </c>
      <c r="AI26" s="687" t="s">
        <v>390</v>
      </c>
      <c r="AJ26" s="690">
        <f>'事業精算 (3)'!$J$49</f>
        <v>0</v>
      </c>
      <c r="AK26" s="686"/>
      <c r="AL26" s="687"/>
      <c r="AM26" s="690"/>
      <c r="AN26" s="344"/>
      <c r="AO26" s="343"/>
      <c r="AP26" s="690"/>
      <c r="AQ26" s="344"/>
      <c r="AR26" s="343"/>
      <c r="AS26" s="690"/>
      <c r="AT26" s="705"/>
      <c r="AU26" s="705"/>
      <c r="AV26" s="343"/>
      <c r="AW26" s="692"/>
      <c r="AX26" s="693"/>
      <c r="AY26" s="343"/>
      <c r="AZ26" s="343"/>
      <c r="BA26" s="343"/>
      <c r="BB26" s="343"/>
      <c r="BC26" s="343"/>
      <c r="BD26" s="343"/>
      <c r="BF26" s="425"/>
      <c r="BG26" s="344"/>
      <c r="BH26" s="425"/>
    </row>
    <row r="27" spans="1:60" s="342" customFormat="1" ht="21" customHeight="1" x14ac:dyDescent="0.15">
      <c r="A27" s="1027"/>
      <c r="B27" s="1046"/>
      <c r="C27" s="1047"/>
      <c r="D27" s="1047"/>
      <c r="E27" s="1048"/>
      <c r="F27" s="700" t="s">
        <v>85</v>
      </c>
      <c r="G27" s="343">
        <f>'事業精算 (3)'!$I$9</f>
        <v>0</v>
      </c>
      <c r="H27" s="701" t="s">
        <v>13</v>
      </c>
      <c r="I27" s="343"/>
      <c r="J27" s="702" t="s">
        <v>417</v>
      </c>
      <c r="K27" s="703">
        <f>'事業精算 (3)'!$K$20</f>
        <v>0</v>
      </c>
      <c r="L27" s="687" t="s">
        <v>21</v>
      </c>
      <c r="M27" s="687">
        <f>'事業精算 (3)'!$M$20</f>
        <v>0</v>
      </c>
      <c r="N27" s="704" t="s">
        <v>22</v>
      </c>
      <c r="O27" s="343"/>
      <c r="P27" s="697">
        <f>'事業精算 (3)'!$M$30</f>
        <v>0</v>
      </c>
      <c r="Q27" s="687" t="s">
        <v>415</v>
      </c>
      <c r="R27" s="687">
        <f>'事業精算 (3)'!$O$30</f>
        <v>0</v>
      </c>
      <c r="S27" s="687" t="s">
        <v>415</v>
      </c>
      <c r="T27" s="698">
        <f>'事業精算 (3)'!$Q$30</f>
        <v>0</v>
      </c>
      <c r="U27" s="699">
        <f>'事業精算 (3)'!$M$34</f>
        <v>0</v>
      </c>
      <c r="V27" s="687" t="s">
        <v>415</v>
      </c>
      <c r="W27" s="687">
        <f>'事業精算 (3)'!$O$34</f>
        <v>0</v>
      </c>
      <c r="X27" s="343"/>
      <c r="Y27" s="687"/>
      <c r="Z27" s="699">
        <f>'事業精算 (3)'!$M$38</f>
        <v>0</v>
      </c>
      <c r="AA27" s="687" t="s">
        <v>415</v>
      </c>
      <c r="AB27" s="687">
        <f>'事業精算 (3)'!$O$38</f>
        <v>0</v>
      </c>
      <c r="AC27" s="687" t="s">
        <v>415</v>
      </c>
      <c r="AD27" s="698">
        <f>'事業精算 (3)'!$Q$38</f>
        <v>0</v>
      </c>
      <c r="AE27" s="686" t="s">
        <v>18</v>
      </c>
      <c r="AF27" s="687" t="s">
        <v>72</v>
      </c>
      <c r="AG27" s="688">
        <f>'事業精算 (3)'!$J$43</f>
        <v>0</v>
      </c>
      <c r="AH27" s="686"/>
      <c r="AI27" s="687"/>
      <c r="AJ27" s="690"/>
      <c r="AK27" s="686"/>
      <c r="AL27" s="687"/>
      <c r="AM27" s="690"/>
      <c r="AN27" s="344"/>
      <c r="AO27" s="343"/>
      <c r="AP27" s="690"/>
      <c r="AQ27" s="344"/>
      <c r="AR27" s="343"/>
      <c r="AS27" s="690"/>
      <c r="AT27" s="705"/>
      <c r="AU27" s="705"/>
      <c r="AV27" s="343"/>
      <c r="AW27" s="692"/>
      <c r="AX27" s="693"/>
      <c r="AY27" s="343"/>
      <c r="AZ27" s="343"/>
      <c r="BA27" s="343"/>
      <c r="BB27" s="343"/>
      <c r="BC27" s="343"/>
      <c r="BD27" s="343"/>
      <c r="BF27" s="425">
        <f>P27*R27*T27</f>
        <v>0</v>
      </c>
      <c r="BG27" s="344">
        <f>U27*W27</f>
        <v>0</v>
      </c>
      <c r="BH27" s="425">
        <f>Z27*AB27*AD27</f>
        <v>0</v>
      </c>
    </row>
    <row r="28" spans="1:60" s="342" customFormat="1" ht="21" customHeight="1" x14ac:dyDescent="0.15">
      <c r="A28" s="1027"/>
      <c r="B28" s="1002" t="s">
        <v>39</v>
      </c>
      <c r="C28" s="1003"/>
      <c r="D28" s="1003"/>
      <c r="E28" s="1004"/>
      <c r="F28" s="344"/>
      <c r="G28" s="343"/>
      <c r="H28" s="695"/>
      <c r="I28" s="343"/>
      <c r="J28" s="680" t="s">
        <v>418</v>
      </c>
      <c r="K28" s="696" t="s">
        <v>198</v>
      </c>
      <c r="L28" s="995">
        <f>'事業精算 (3)'!$G$18</f>
        <v>0</v>
      </c>
      <c r="M28" s="995"/>
      <c r="N28" s="996"/>
      <c r="O28" s="343"/>
      <c r="P28" s="697">
        <f>'事業精算 (3)'!$M$31</f>
        <v>0</v>
      </c>
      <c r="Q28" s="687" t="s">
        <v>420</v>
      </c>
      <c r="R28" s="687">
        <f>'事業精算 (3)'!$O$31</f>
        <v>0</v>
      </c>
      <c r="S28" s="1018" t="s">
        <v>410</v>
      </c>
      <c r="T28" s="1019"/>
      <c r="U28" s="699">
        <f>'事業精算 (3)'!$M$35</f>
        <v>0</v>
      </c>
      <c r="V28" s="687" t="s">
        <v>420</v>
      </c>
      <c r="W28" s="687">
        <f>'事業精算 (3)'!$O$35</f>
        <v>0</v>
      </c>
      <c r="X28" s="1020" t="s">
        <v>410</v>
      </c>
      <c r="Y28" s="1021"/>
      <c r="Z28" s="699">
        <f>'事業精算 (3)'!$M$39</f>
        <v>0</v>
      </c>
      <c r="AA28" s="687" t="s">
        <v>420</v>
      </c>
      <c r="AB28" s="687">
        <f>'事業精算 (3)'!$O$39</f>
        <v>0</v>
      </c>
      <c r="AC28" s="1018" t="s">
        <v>410</v>
      </c>
      <c r="AD28" s="1019"/>
      <c r="AE28" s="686" t="s">
        <v>27</v>
      </c>
      <c r="AF28" s="687" t="s">
        <v>74</v>
      </c>
      <c r="AG28" s="688">
        <f>'事業精算 (3)'!$J$44</f>
        <v>0</v>
      </c>
      <c r="AH28" s="686"/>
      <c r="AI28" s="687"/>
      <c r="AJ28" s="690"/>
      <c r="AK28" s="686"/>
      <c r="AL28" s="687"/>
      <c r="AM28" s="690"/>
      <c r="AN28" s="344"/>
      <c r="AO28" s="343"/>
      <c r="AP28" s="690"/>
      <c r="AQ28" s="344"/>
      <c r="AR28" s="343"/>
      <c r="AS28" s="690"/>
      <c r="AT28" s="705"/>
      <c r="AU28" s="705"/>
      <c r="AV28" s="343"/>
      <c r="AW28" s="692"/>
      <c r="AX28" s="693"/>
      <c r="AY28" s="343"/>
      <c r="AZ28" s="343"/>
      <c r="BA28" s="343"/>
      <c r="BB28" s="343"/>
      <c r="BC28" s="343"/>
      <c r="BD28" s="343"/>
      <c r="BF28" s="425">
        <f>P28*R28*T28</f>
        <v>0</v>
      </c>
      <c r="BG28" s="344">
        <f>U28*W28</f>
        <v>0</v>
      </c>
      <c r="BH28" s="425">
        <f>Z28*AB28*AD28</f>
        <v>0</v>
      </c>
    </row>
    <row r="29" spans="1:60" s="342" customFormat="1" ht="21" customHeight="1" x14ac:dyDescent="0.15">
      <c r="A29" s="1027"/>
      <c r="B29" s="1005">
        <f>'事業精算 (3)'!$C$12</f>
        <v>0</v>
      </c>
      <c r="C29" s="1006"/>
      <c r="D29" s="1006"/>
      <c r="E29" s="1007"/>
      <c r="F29" s="344"/>
      <c r="G29" s="343"/>
      <c r="H29" s="695"/>
      <c r="I29" s="343"/>
      <c r="J29" s="680" t="s">
        <v>421</v>
      </c>
      <c r="K29" s="681" t="s">
        <v>200</v>
      </c>
      <c r="L29" s="969">
        <f>'事業精算 (3)'!$G$21</f>
        <v>0</v>
      </c>
      <c r="M29" s="969"/>
      <c r="N29" s="970"/>
      <c r="O29" s="343"/>
      <c r="P29" s="706"/>
      <c r="Q29" s="687"/>
      <c r="R29" s="343"/>
      <c r="S29" s="687"/>
      <c r="T29" s="690"/>
      <c r="U29" s="344"/>
      <c r="V29" s="687"/>
      <c r="W29" s="343"/>
      <c r="X29" s="343"/>
      <c r="Y29" s="343"/>
      <c r="Z29" s="344"/>
      <c r="AA29" s="687"/>
      <c r="AB29" s="343"/>
      <c r="AC29" s="687"/>
      <c r="AD29" s="690"/>
      <c r="AE29" s="686" t="s">
        <v>31</v>
      </c>
      <c r="AF29" s="707" t="s">
        <v>30</v>
      </c>
      <c r="AG29" s="688">
        <f>'事業精算 (3)'!$J$45</f>
        <v>0</v>
      </c>
      <c r="AH29" s="686"/>
      <c r="AI29" s="687"/>
      <c r="AJ29" s="690"/>
      <c r="AK29" s="686"/>
      <c r="AL29" s="681"/>
      <c r="AM29" s="708"/>
      <c r="AN29" s="709"/>
      <c r="AO29" s="421"/>
      <c r="AP29" s="708"/>
      <c r="AQ29" s="709"/>
      <c r="AR29" s="421"/>
      <c r="AS29" s="708"/>
      <c r="AT29" s="710"/>
      <c r="AU29" s="710"/>
      <c r="AV29" s="421"/>
      <c r="AW29" s="692"/>
      <c r="AX29" s="693"/>
      <c r="AY29" s="343"/>
      <c r="AZ29" s="343"/>
      <c r="BA29" s="343"/>
      <c r="BB29" s="343"/>
      <c r="BC29" s="343"/>
      <c r="BD29" s="343"/>
      <c r="BF29" s="425">
        <f>P29*R29*T29</f>
        <v>0</v>
      </c>
      <c r="BG29" s="344">
        <f>U29*W29</f>
        <v>0</v>
      </c>
      <c r="BH29" s="425">
        <f>Z29*AB29*AD29</f>
        <v>0</v>
      </c>
    </row>
    <row r="30" spans="1:60" s="342" customFormat="1" ht="21" customHeight="1" x14ac:dyDescent="0.15">
      <c r="A30" s="1028"/>
      <c r="B30" s="1008"/>
      <c r="C30" s="1009"/>
      <c r="D30" s="1009"/>
      <c r="E30" s="1010"/>
      <c r="F30" s="345"/>
      <c r="G30" s="711"/>
      <c r="H30" s="712"/>
      <c r="I30" s="343"/>
      <c r="J30" s="680" t="s">
        <v>27</v>
      </c>
      <c r="K30" s="687" t="s">
        <v>201</v>
      </c>
      <c r="L30" s="971">
        <f>'事業精算 (3)'!$G$22</f>
        <v>0</v>
      </c>
      <c r="M30" s="971"/>
      <c r="N30" s="972"/>
      <c r="O30" s="343"/>
      <c r="P30" s="713"/>
      <c r="Q30" s="714"/>
      <c r="R30" s="711"/>
      <c r="S30" s="714"/>
      <c r="T30" s="715"/>
      <c r="U30" s="345"/>
      <c r="V30" s="714"/>
      <c r="W30" s="711"/>
      <c r="X30" s="711"/>
      <c r="Y30" s="711"/>
      <c r="Z30" s="345"/>
      <c r="AA30" s="714"/>
      <c r="AB30" s="711"/>
      <c r="AC30" s="714"/>
      <c r="AD30" s="715"/>
      <c r="AE30" s="716" t="s">
        <v>422</v>
      </c>
      <c r="AF30" s="714" t="s">
        <v>73</v>
      </c>
      <c r="AG30" s="717">
        <f>'事業精算 (3)'!$J$46</f>
        <v>0</v>
      </c>
      <c r="AH30" s="716"/>
      <c r="AI30" s="714"/>
      <c r="AJ30" s="715"/>
      <c r="AK30" s="716"/>
      <c r="AL30" s="714"/>
      <c r="AM30" s="715"/>
      <c r="AN30" s="345"/>
      <c r="AO30" s="711"/>
      <c r="AP30" s="715"/>
      <c r="AQ30" s="345"/>
      <c r="AR30" s="711"/>
      <c r="AS30" s="715"/>
      <c r="AT30" s="711"/>
      <c r="AU30" s="711"/>
      <c r="AV30" s="711"/>
      <c r="AW30" s="718"/>
      <c r="AX30" s="719"/>
      <c r="AY30" s="343"/>
      <c r="AZ30" s="343"/>
      <c r="BA30" s="343"/>
      <c r="BB30" s="343"/>
      <c r="BC30" s="343"/>
      <c r="BD30" s="343"/>
      <c r="BF30" s="426">
        <f>P30*R30*T30</f>
        <v>0</v>
      </c>
      <c r="BG30" s="345">
        <f>U30*W30</f>
        <v>0</v>
      </c>
      <c r="BH30" s="426">
        <f>Z30*AB30*AD30</f>
        <v>0</v>
      </c>
    </row>
    <row r="31" spans="1:60" s="342" customFormat="1" ht="21" customHeight="1" x14ac:dyDescent="0.15">
      <c r="A31" s="455">
        <v>4</v>
      </c>
      <c r="B31" s="1011">
        <f>'事業精算 (4)'!$C$6</f>
        <v>0</v>
      </c>
      <c r="C31" s="1012"/>
      <c r="D31" s="1012"/>
      <c r="E31" s="1013"/>
      <c r="F31" s="456">
        <f>'事業精算 (4)'!$F$8</f>
        <v>0</v>
      </c>
      <c r="G31" s="457">
        <f>SUM(G34:G35)</f>
        <v>0</v>
      </c>
      <c r="H31" s="458">
        <f>SUM(F31:G31)</f>
        <v>0</v>
      </c>
      <c r="I31" s="189"/>
      <c r="J31" s="459"/>
      <c r="K31" s="919">
        <f>L32+L33+L36+L37+L38</f>
        <v>0</v>
      </c>
      <c r="L31" s="919"/>
      <c r="M31" s="919"/>
      <c r="N31" s="920"/>
      <c r="O31" s="189"/>
      <c r="P31" s="1022">
        <f>'事業精算 (4)'!$E$28</f>
        <v>0</v>
      </c>
      <c r="Q31" s="1023"/>
      <c r="R31" s="1023"/>
      <c r="S31" s="1023"/>
      <c r="T31" s="1024"/>
      <c r="U31" s="875">
        <f>'事業精算 (4)'!$H$35</f>
        <v>0</v>
      </c>
      <c r="V31" s="876"/>
      <c r="W31" s="876"/>
      <c r="X31" s="876"/>
      <c r="Y31" s="877"/>
      <c r="Z31" s="881">
        <f>'事業精算 (4)'!$H$39</f>
        <v>0</v>
      </c>
      <c r="AA31" s="879"/>
      <c r="AB31" s="879"/>
      <c r="AC31" s="879"/>
      <c r="AD31" s="880"/>
      <c r="AE31" s="881">
        <f>SUM(AG32:AG38)</f>
        <v>0</v>
      </c>
      <c r="AF31" s="879"/>
      <c r="AG31" s="880"/>
      <c r="AH31" s="881">
        <f>SUM(AJ32:AJ34)</f>
        <v>0</v>
      </c>
      <c r="AI31" s="879"/>
      <c r="AJ31" s="880"/>
      <c r="AK31" s="881">
        <f>'事業精算 (4)'!$E$50</f>
        <v>0</v>
      </c>
      <c r="AL31" s="879"/>
      <c r="AM31" s="880"/>
      <c r="AN31" s="872">
        <f>'事業精算 (4)'!$E$51</f>
        <v>0</v>
      </c>
      <c r="AO31" s="873"/>
      <c r="AP31" s="874"/>
      <c r="AQ31" s="875">
        <f>SUM(AS32:AS33)</f>
        <v>0</v>
      </c>
      <c r="AR31" s="876"/>
      <c r="AS31" s="877"/>
      <c r="AT31" s="602">
        <f>'事業精算 (4)'!$E$54</f>
        <v>0</v>
      </c>
      <c r="AU31" s="602">
        <f>'事業精算 (4)'!$E$55</f>
        <v>0</v>
      </c>
      <c r="AV31" s="460">
        <f>'事業精算 (4)'!$E$56</f>
        <v>0</v>
      </c>
      <c r="AW31" s="461">
        <f>SUM(P31:AV31)</f>
        <v>0</v>
      </c>
      <c r="AX31" s="462">
        <f>K31-AW31</f>
        <v>0</v>
      </c>
      <c r="AY31" s="421"/>
      <c r="AZ31">
        <f>IF(A32=0,0,1)</f>
        <v>0</v>
      </c>
      <c r="BA31" s="421"/>
      <c r="BB31" s="421"/>
      <c r="BC31" s="421"/>
      <c r="BD31" s="421"/>
      <c r="BF31" s="422" t="s">
        <v>2</v>
      </c>
      <c r="BG31" s="423" t="s">
        <v>3</v>
      </c>
      <c r="BH31" s="422" t="s">
        <v>4</v>
      </c>
    </row>
    <row r="32" spans="1:60" s="342" customFormat="1" ht="21" customHeight="1" x14ac:dyDescent="0.15">
      <c r="A32" s="887">
        <f>'事業精算 (4)'!$C$13</f>
        <v>0</v>
      </c>
      <c r="B32" s="466">
        <f>'事業精算 (4)'!$J$6</f>
        <v>0</v>
      </c>
      <c r="C32" s="467" t="s">
        <v>105</v>
      </c>
      <c r="D32" s="467">
        <f>'事業精算 (4)'!$L$6</f>
        <v>0</v>
      </c>
      <c r="E32" s="468" t="s">
        <v>26</v>
      </c>
      <c r="F32" s="469" t="s">
        <v>13</v>
      </c>
      <c r="G32" s="470" t="s">
        <v>13</v>
      </c>
      <c r="H32" s="471" t="s">
        <v>13</v>
      </c>
      <c r="I32" s="189"/>
      <c r="J32" s="472" t="s">
        <v>14</v>
      </c>
      <c r="K32" s="473" t="s">
        <v>196</v>
      </c>
      <c r="L32" s="894">
        <f>'事業精算 (4)'!$G$17</f>
        <v>0</v>
      </c>
      <c r="M32" s="894"/>
      <c r="N32" s="895"/>
      <c r="O32" s="189"/>
      <c r="P32" s="474" t="s">
        <v>25</v>
      </c>
      <c r="Q32" s="475"/>
      <c r="R32" s="476" t="s">
        <v>13</v>
      </c>
      <c r="S32" s="475"/>
      <c r="T32" s="477" t="s">
        <v>26</v>
      </c>
      <c r="U32" s="478" t="s">
        <v>25</v>
      </c>
      <c r="V32" s="475"/>
      <c r="W32" s="476" t="s">
        <v>13</v>
      </c>
      <c r="X32" s="476"/>
      <c r="Y32" s="476"/>
      <c r="Z32" s="478" t="s">
        <v>25</v>
      </c>
      <c r="AA32" s="475"/>
      <c r="AB32" s="476" t="s">
        <v>13</v>
      </c>
      <c r="AC32" s="475"/>
      <c r="AD32" s="477" t="s">
        <v>105</v>
      </c>
      <c r="AE32" s="479" t="s">
        <v>14</v>
      </c>
      <c r="AF32" s="420" t="s">
        <v>29</v>
      </c>
      <c r="AG32" s="480">
        <f>'事業精算 (4)'!$J$40</f>
        <v>0</v>
      </c>
      <c r="AH32" s="479" t="s">
        <v>14</v>
      </c>
      <c r="AI32" s="420" t="s">
        <v>189</v>
      </c>
      <c r="AJ32" s="481">
        <f>'事業精算 (4)'!$J$47</f>
        <v>0</v>
      </c>
      <c r="AK32" s="479"/>
      <c r="AL32" s="420"/>
      <c r="AM32" s="482"/>
      <c r="AN32" s="483"/>
      <c r="AO32" s="475"/>
      <c r="AP32" s="482"/>
      <c r="AQ32" s="483" t="s">
        <v>14</v>
      </c>
      <c r="AR32" s="420" t="s">
        <v>195</v>
      </c>
      <c r="AS32" s="481">
        <f>'事業精算 (4)'!$J$52</f>
        <v>0</v>
      </c>
      <c r="AT32" s="613"/>
      <c r="AU32" s="613"/>
      <c r="AV32" s="475"/>
      <c r="AW32" s="484"/>
      <c r="AX32" s="485"/>
      <c r="AY32" s="343"/>
      <c r="AZ32" s="343"/>
      <c r="BA32" s="343"/>
      <c r="BB32" s="343"/>
      <c r="BC32" s="343"/>
      <c r="BD32" s="343"/>
      <c r="BF32" s="424"/>
      <c r="BG32" s="344"/>
      <c r="BH32" s="425"/>
    </row>
    <row r="33" spans="1:60" s="342" customFormat="1" ht="21" customHeight="1" x14ac:dyDescent="0.15">
      <c r="A33" s="887"/>
      <c r="B33" s="891" t="s">
        <v>41</v>
      </c>
      <c r="C33" s="892"/>
      <c r="D33" s="892"/>
      <c r="E33" s="893"/>
      <c r="F33" s="488" t="s">
        <v>83</v>
      </c>
      <c r="G33" s="475"/>
      <c r="H33" s="489"/>
      <c r="I33" s="189"/>
      <c r="J33" s="472" t="s">
        <v>15</v>
      </c>
      <c r="K33" s="490" t="s">
        <v>199</v>
      </c>
      <c r="L33" s="921">
        <f>'事業精算 (4)'!$G$19</f>
        <v>0</v>
      </c>
      <c r="M33" s="921"/>
      <c r="N33" s="922"/>
      <c r="O33" s="189"/>
      <c r="P33" s="491">
        <f>'事業精算 (4)'!$M$28</f>
        <v>0</v>
      </c>
      <c r="Q33" s="420" t="s">
        <v>24</v>
      </c>
      <c r="R33" s="420">
        <f>'事業精算 (4)'!$O$28</f>
        <v>0</v>
      </c>
      <c r="S33" s="420" t="s">
        <v>24</v>
      </c>
      <c r="T33" s="492">
        <f>'事業精算 (4)'!$Q$28</f>
        <v>0</v>
      </c>
      <c r="U33" s="493">
        <f>'事業精算 (4)'!$M$32</f>
        <v>0</v>
      </c>
      <c r="V33" s="420" t="s">
        <v>24</v>
      </c>
      <c r="W33" s="420">
        <f>'事業精算 (4)'!$O$32</f>
        <v>0</v>
      </c>
      <c r="X33" s="475"/>
      <c r="Y33" s="420"/>
      <c r="Z33" s="493">
        <f>'事業精算 (4)'!$M$36</f>
        <v>0</v>
      </c>
      <c r="AA33" s="420" t="s">
        <v>24</v>
      </c>
      <c r="AB33" s="420">
        <f>'事業精算 (4)'!$O$36</f>
        <v>0</v>
      </c>
      <c r="AC33" s="420" t="s">
        <v>24</v>
      </c>
      <c r="AD33" s="492">
        <f>'事業精算 (4)'!$Q$36</f>
        <v>0</v>
      </c>
      <c r="AE33" s="479" t="s">
        <v>15</v>
      </c>
      <c r="AF33" s="420" t="s">
        <v>28</v>
      </c>
      <c r="AG33" s="480">
        <f>'事業精算 (4)'!$J$41</f>
        <v>0</v>
      </c>
      <c r="AH33" s="479" t="s">
        <v>15</v>
      </c>
      <c r="AI33" s="420" t="s">
        <v>193</v>
      </c>
      <c r="AJ33" s="481">
        <f>'事業精算 (4)'!$J$48</f>
        <v>0</v>
      </c>
      <c r="AK33" s="479"/>
      <c r="AL33" s="420"/>
      <c r="AM33" s="482"/>
      <c r="AN33" s="483"/>
      <c r="AO33" s="475"/>
      <c r="AP33" s="482"/>
      <c r="AQ33" s="483"/>
      <c r="AR33" s="420"/>
      <c r="AS33" s="481"/>
      <c r="AT33" s="613"/>
      <c r="AU33" s="613"/>
      <c r="AV33" s="475"/>
      <c r="AW33" s="484"/>
      <c r="AX33" s="485"/>
      <c r="AY33" s="343"/>
      <c r="AZ33" s="343"/>
      <c r="BA33" s="343"/>
      <c r="BB33" s="343"/>
      <c r="BC33" s="343"/>
      <c r="BD33" s="343"/>
      <c r="BF33" s="425">
        <f>P33*R33*T33</f>
        <v>0</v>
      </c>
      <c r="BG33" s="344">
        <f>U33*W33</f>
        <v>0</v>
      </c>
      <c r="BH33" s="425">
        <f>Z33*AB33*AD33</f>
        <v>0</v>
      </c>
    </row>
    <row r="34" spans="1:60" s="342" customFormat="1" ht="21" customHeight="1" x14ac:dyDescent="0.15">
      <c r="A34" s="887"/>
      <c r="B34" s="896">
        <f>'事業精算 (4)'!$C$11</f>
        <v>0</v>
      </c>
      <c r="C34" s="897"/>
      <c r="D34" s="897"/>
      <c r="E34" s="898"/>
      <c r="F34" s="494" t="s">
        <v>84</v>
      </c>
      <c r="G34" s="475">
        <f>'事業精算 (4)'!$F$9</f>
        <v>0</v>
      </c>
      <c r="H34" s="495" t="s">
        <v>13</v>
      </c>
      <c r="I34" s="189"/>
      <c r="J34" s="496" t="s">
        <v>20</v>
      </c>
      <c r="K34" s="497">
        <f>'事業精算 (4)'!$K$19</f>
        <v>0</v>
      </c>
      <c r="L34" s="420" t="s">
        <v>21</v>
      </c>
      <c r="M34" s="420">
        <f>'事業精算 (4)'!$M$19</f>
        <v>0</v>
      </c>
      <c r="N34" s="498" t="s">
        <v>22</v>
      </c>
      <c r="O34" s="189"/>
      <c r="P34" s="491">
        <f>'事業精算 (4)'!$M$29</f>
        <v>0</v>
      </c>
      <c r="Q34" s="420" t="s">
        <v>24</v>
      </c>
      <c r="R34" s="420">
        <f>'事業精算 (4)'!$O$29</f>
        <v>0</v>
      </c>
      <c r="S34" s="420" t="s">
        <v>24</v>
      </c>
      <c r="T34" s="492">
        <f>'事業精算 (4)'!$Q$29</f>
        <v>0</v>
      </c>
      <c r="U34" s="493">
        <f>'事業精算 (4)'!$M$33</f>
        <v>0</v>
      </c>
      <c r="V34" s="420" t="s">
        <v>24</v>
      </c>
      <c r="W34" s="420">
        <f>'事業精算 (4)'!$O$33</f>
        <v>0</v>
      </c>
      <c r="X34" s="475"/>
      <c r="Y34" s="420"/>
      <c r="Z34" s="493">
        <f>'事業精算 (4)'!$M$37</f>
        <v>0</v>
      </c>
      <c r="AA34" s="420" t="s">
        <v>24</v>
      </c>
      <c r="AB34" s="420">
        <f>'事業精算 (4)'!$O$37</f>
        <v>0</v>
      </c>
      <c r="AC34" s="420" t="s">
        <v>24</v>
      </c>
      <c r="AD34" s="492">
        <f>'事業精算 (4)'!$Q$37</f>
        <v>0</v>
      </c>
      <c r="AE34" s="479" t="s">
        <v>16</v>
      </c>
      <c r="AF34" s="420" t="s">
        <v>104</v>
      </c>
      <c r="AG34" s="480">
        <f>'事業精算 (4)'!$J$42</f>
        <v>0</v>
      </c>
      <c r="AH34" s="479" t="s">
        <v>17</v>
      </c>
      <c r="AI34" s="420" t="s">
        <v>390</v>
      </c>
      <c r="AJ34" s="482">
        <f>'事業精算 (4)'!$J$49</f>
        <v>0</v>
      </c>
      <c r="AK34" s="479"/>
      <c r="AL34" s="420"/>
      <c r="AM34" s="482"/>
      <c r="AN34" s="483"/>
      <c r="AO34" s="475"/>
      <c r="AP34" s="482"/>
      <c r="AQ34" s="483"/>
      <c r="AR34" s="475"/>
      <c r="AS34" s="482"/>
      <c r="AT34" s="614"/>
      <c r="AU34" s="614"/>
      <c r="AV34" s="475"/>
      <c r="AW34" s="484"/>
      <c r="AX34" s="485"/>
      <c r="AY34" s="343"/>
      <c r="AZ34" s="343"/>
      <c r="BA34" s="343"/>
      <c r="BB34" s="343"/>
      <c r="BC34" s="343"/>
      <c r="BD34" s="343"/>
      <c r="BF34" s="425"/>
      <c r="BG34" s="344"/>
      <c r="BH34" s="425"/>
    </row>
    <row r="35" spans="1:60" s="342" customFormat="1" ht="21" customHeight="1" x14ac:dyDescent="0.15">
      <c r="A35" s="887"/>
      <c r="B35" s="896"/>
      <c r="C35" s="897"/>
      <c r="D35" s="897"/>
      <c r="E35" s="898"/>
      <c r="F35" s="494" t="s">
        <v>85</v>
      </c>
      <c r="G35" s="475">
        <f>'事業精算 (4)'!$I$9</f>
        <v>0</v>
      </c>
      <c r="H35" s="495" t="s">
        <v>13</v>
      </c>
      <c r="I35" s="189"/>
      <c r="J35" s="496" t="s">
        <v>20</v>
      </c>
      <c r="K35" s="497">
        <f>'事業精算 (4)'!$K$20</f>
        <v>0</v>
      </c>
      <c r="L35" s="420" t="s">
        <v>21</v>
      </c>
      <c r="M35" s="420">
        <f>'事業精算 (4)'!$M$20</f>
        <v>0</v>
      </c>
      <c r="N35" s="498" t="s">
        <v>22</v>
      </c>
      <c r="O35" s="189"/>
      <c r="P35" s="491">
        <f>'事業精算 (4)'!$M$30</f>
        <v>0</v>
      </c>
      <c r="Q35" s="420" t="s">
        <v>24</v>
      </c>
      <c r="R35" s="420">
        <f>'事業精算 (4)'!$O$30</f>
        <v>0</v>
      </c>
      <c r="S35" s="420" t="s">
        <v>24</v>
      </c>
      <c r="T35" s="492">
        <f>'事業精算 (4)'!$Q$30</f>
        <v>0</v>
      </c>
      <c r="U35" s="493">
        <f>'事業精算 (4)'!$M$34</f>
        <v>0</v>
      </c>
      <c r="V35" s="420" t="s">
        <v>24</v>
      </c>
      <c r="W35" s="420">
        <f>'事業精算 (4)'!$O$34</f>
        <v>0</v>
      </c>
      <c r="X35" s="475"/>
      <c r="Y35" s="420"/>
      <c r="Z35" s="493">
        <f>'事業精算 (4)'!$M$38</f>
        <v>0</v>
      </c>
      <c r="AA35" s="420" t="s">
        <v>24</v>
      </c>
      <c r="AB35" s="420">
        <f>'事業精算 (4)'!$O$38</f>
        <v>0</v>
      </c>
      <c r="AC35" s="420" t="s">
        <v>24</v>
      </c>
      <c r="AD35" s="492">
        <f>'事業精算 (4)'!$Q$38</f>
        <v>0</v>
      </c>
      <c r="AE35" s="479" t="s">
        <v>18</v>
      </c>
      <c r="AF35" s="420" t="s">
        <v>72</v>
      </c>
      <c r="AG35" s="480">
        <f>'事業精算 (4)'!$J$43</f>
        <v>0</v>
      </c>
      <c r="AH35" s="479"/>
      <c r="AI35" s="420"/>
      <c r="AJ35" s="482"/>
      <c r="AK35" s="479"/>
      <c r="AL35" s="420"/>
      <c r="AM35" s="482"/>
      <c r="AN35" s="483"/>
      <c r="AO35" s="475"/>
      <c r="AP35" s="482"/>
      <c r="AQ35" s="483"/>
      <c r="AR35" s="475"/>
      <c r="AS35" s="482"/>
      <c r="AT35" s="614"/>
      <c r="AU35" s="614"/>
      <c r="AV35" s="475"/>
      <c r="AW35" s="484"/>
      <c r="AX35" s="485"/>
      <c r="AY35" s="343"/>
      <c r="AZ35" s="343"/>
      <c r="BA35" s="343"/>
      <c r="BB35" s="343"/>
      <c r="BC35" s="343"/>
      <c r="BD35" s="343"/>
      <c r="BF35" s="425">
        <f>P35*R35*T35</f>
        <v>0</v>
      </c>
      <c r="BG35" s="344">
        <f>U35*W35</f>
        <v>0</v>
      </c>
      <c r="BH35" s="425">
        <f>Z35*AB35*AD35</f>
        <v>0</v>
      </c>
    </row>
    <row r="36" spans="1:60" s="342" customFormat="1" ht="21" customHeight="1" x14ac:dyDescent="0.15">
      <c r="A36" s="887"/>
      <c r="B36" s="899" t="s">
        <v>39</v>
      </c>
      <c r="C36" s="900"/>
      <c r="D36" s="900"/>
      <c r="E36" s="901"/>
      <c r="F36" s="483"/>
      <c r="G36" s="475"/>
      <c r="H36" s="489"/>
      <c r="I36" s="189"/>
      <c r="J36" s="472" t="s">
        <v>17</v>
      </c>
      <c r="K36" s="490" t="s">
        <v>198</v>
      </c>
      <c r="L36" s="904">
        <f>'事業精算 (4)'!$G$18</f>
        <v>0</v>
      </c>
      <c r="M36" s="904"/>
      <c r="N36" s="905"/>
      <c r="O36" s="189"/>
      <c r="P36" s="491">
        <f>'事業精算 (4)'!$M$31</f>
        <v>0</v>
      </c>
      <c r="Q36" s="420" t="s">
        <v>411</v>
      </c>
      <c r="R36" s="420">
        <f>'事業精算 (4)'!$O$31</f>
        <v>0</v>
      </c>
      <c r="S36" s="902" t="s">
        <v>410</v>
      </c>
      <c r="T36" s="903"/>
      <c r="U36" s="493">
        <f>'事業精算 (4)'!$M$35</f>
        <v>0</v>
      </c>
      <c r="V36" s="420" t="s">
        <v>411</v>
      </c>
      <c r="W36" s="420">
        <f>'事業精算 (4)'!$O$35</f>
        <v>0</v>
      </c>
      <c r="X36" s="475" t="s">
        <v>410</v>
      </c>
      <c r="Y36" s="420"/>
      <c r="Z36" s="493">
        <f>'事業精算 (4)'!$M$39</f>
        <v>0</v>
      </c>
      <c r="AA36" s="420" t="s">
        <v>412</v>
      </c>
      <c r="AB36" s="420">
        <f>'事業精算 (4)'!$O$39</f>
        <v>0</v>
      </c>
      <c r="AC36" s="902" t="s">
        <v>410</v>
      </c>
      <c r="AD36" s="903"/>
      <c r="AE36" s="479" t="s">
        <v>27</v>
      </c>
      <c r="AF36" s="420" t="s">
        <v>74</v>
      </c>
      <c r="AG36" s="480">
        <f>'事業精算 (4)'!$J$44</f>
        <v>0</v>
      </c>
      <c r="AH36" s="479"/>
      <c r="AI36" s="420"/>
      <c r="AJ36" s="482"/>
      <c r="AK36" s="479"/>
      <c r="AL36" s="420"/>
      <c r="AM36" s="482"/>
      <c r="AN36" s="483"/>
      <c r="AO36" s="475"/>
      <c r="AP36" s="482"/>
      <c r="AQ36" s="483"/>
      <c r="AR36" s="475"/>
      <c r="AS36" s="482"/>
      <c r="AT36" s="614"/>
      <c r="AU36" s="614"/>
      <c r="AV36" s="475"/>
      <c r="AW36" s="484"/>
      <c r="AX36" s="485"/>
      <c r="AY36" s="343"/>
      <c r="AZ36" s="343"/>
      <c r="BA36" s="343"/>
      <c r="BB36" s="343"/>
      <c r="BC36" s="343"/>
      <c r="BD36" s="343"/>
      <c r="BF36" s="425">
        <f>P36*R36*T36</f>
        <v>0</v>
      </c>
      <c r="BG36" s="344">
        <f>U36*W36</f>
        <v>0</v>
      </c>
      <c r="BH36" s="425">
        <f>Z36*AB36*AD36</f>
        <v>0</v>
      </c>
    </row>
    <row r="37" spans="1:60" s="342" customFormat="1" ht="21" customHeight="1" x14ac:dyDescent="0.15">
      <c r="A37" s="887"/>
      <c r="B37" s="906">
        <f>'事業精算 (4)'!$C$12</f>
        <v>0</v>
      </c>
      <c r="C37" s="907"/>
      <c r="D37" s="907"/>
      <c r="E37" s="908"/>
      <c r="F37" s="483"/>
      <c r="G37" s="475"/>
      <c r="H37" s="489"/>
      <c r="I37" s="189"/>
      <c r="J37" s="472" t="s">
        <v>19</v>
      </c>
      <c r="K37" s="473" t="s">
        <v>200</v>
      </c>
      <c r="L37" s="912">
        <f>'事業精算 (4)'!$G$21</f>
        <v>0</v>
      </c>
      <c r="M37" s="912"/>
      <c r="N37" s="913"/>
      <c r="O37" s="189"/>
      <c r="P37" s="499"/>
      <c r="Q37" s="420"/>
      <c r="R37" s="475"/>
      <c r="S37" s="420"/>
      <c r="T37" s="482"/>
      <c r="U37" s="483"/>
      <c r="V37" s="420"/>
      <c r="W37" s="475"/>
      <c r="X37" s="475"/>
      <c r="Y37" s="475"/>
      <c r="Z37" s="483"/>
      <c r="AA37" s="420"/>
      <c r="AB37" s="475"/>
      <c r="AC37" s="420"/>
      <c r="AD37" s="482"/>
      <c r="AE37" s="479" t="s">
        <v>31</v>
      </c>
      <c r="AF37" s="500" t="s">
        <v>30</v>
      </c>
      <c r="AG37" s="480">
        <f>'事業精算 (4)'!$J$45</f>
        <v>0</v>
      </c>
      <c r="AH37" s="479"/>
      <c r="AI37" s="420"/>
      <c r="AJ37" s="482"/>
      <c r="AK37" s="479"/>
      <c r="AL37" s="473"/>
      <c r="AM37" s="501"/>
      <c r="AN37" s="502"/>
      <c r="AO37" s="503"/>
      <c r="AP37" s="501"/>
      <c r="AQ37" s="502"/>
      <c r="AR37" s="503"/>
      <c r="AS37" s="501"/>
      <c r="AT37" s="615"/>
      <c r="AU37" s="615"/>
      <c r="AV37" s="503"/>
      <c r="AW37" s="484"/>
      <c r="AX37" s="485"/>
      <c r="AY37" s="343"/>
      <c r="AZ37" s="343"/>
      <c r="BA37" s="343"/>
      <c r="BB37" s="343"/>
      <c r="BC37" s="343"/>
      <c r="BD37" s="343"/>
      <c r="BF37" s="425">
        <f>P37*R37*T37</f>
        <v>0</v>
      </c>
      <c r="BG37" s="344">
        <f>U37*W37</f>
        <v>0</v>
      </c>
      <c r="BH37" s="425">
        <f>Z37*AB37*AD37</f>
        <v>0</v>
      </c>
    </row>
    <row r="38" spans="1:60" s="342" customFormat="1" ht="21" customHeight="1" thickBot="1" x14ac:dyDescent="0.2">
      <c r="A38" s="888"/>
      <c r="B38" s="1014"/>
      <c r="C38" s="1015"/>
      <c r="D38" s="1015"/>
      <c r="E38" s="1016"/>
      <c r="F38" s="504"/>
      <c r="G38" s="505"/>
      <c r="H38" s="506"/>
      <c r="I38" s="189"/>
      <c r="J38" s="472" t="s">
        <v>27</v>
      </c>
      <c r="K38" s="420" t="s">
        <v>201</v>
      </c>
      <c r="L38" s="914">
        <f>'事業精算 (4)'!$G$22</f>
        <v>0</v>
      </c>
      <c r="M38" s="914"/>
      <c r="N38" s="915"/>
      <c r="O38" s="189"/>
      <c r="P38" s="507"/>
      <c r="Q38" s="508"/>
      <c r="R38" s="505"/>
      <c r="S38" s="508"/>
      <c r="T38" s="509"/>
      <c r="U38" s="504"/>
      <c r="V38" s="508"/>
      <c r="W38" s="505"/>
      <c r="X38" s="505"/>
      <c r="Y38" s="505"/>
      <c r="Z38" s="504"/>
      <c r="AA38" s="508"/>
      <c r="AB38" s="505"/>
      <c r="AC38" s="508"/>
      <c r="AD38" s="509"/>
      <c r="AE38" s="510" t="s">
        <v>70</v>
      </c>
      <c r="AF38" s="508" t="s">
        <v>73</v>
      </c>
      <c r="AG38" s="511">
        <f>'事業精算 (4)'!$J$46</f>
        <v>0</v>
      </c>
      <c r="AH38" s="510"/>
      <c r="AI38" s="508"/>
      <c r="AJ38" s="509"/>
      <c r="AK38" s="510"/>
      <c r="AL38" s="508"/>
      <c r="AM38" s="509"/>
      <c r="AN38" s="504"/>
      <c r="AO38" s="505"/>
      <c r="AP38" s="509"/>
      <c r="AQ38" s="504"/>
      <c r="AR38" s="505"/>
      <c r="AS38" s="509"/>
      <c r="AT38" s="505"/>
      <c r="AU38" s="505"/>
      <c r="AV38" s="505"/>
      <c r="AW38" s="512"/>
      <c r="AX38" s="513"/>
      <c r="AY38" s="343"/>
      <c r="AZ38" s="343"/>
      <c r="BA38" s="343"/>
      <c r="BB38" s="343"/>
      <c r="BC38" s="343"/>
      <c r="BD38" s="343"/>
      <c r="BF38" s="426">
        <f>P38*R38*T38</f>
        <v>0</v>
      </c>
      <c r="BG38" s="345">
        <f>U38*W38</f>
        <v>0</v>
      </c>
      <c r="BH38" s="426">
        <f>Z38*AB38*AD38</f>
        <v>0</v>
      </c>
    </row>
    <row r="39" spans="1:60" s="526" customFormat="1" ht="21" customHeight="1" x14ac:dyDescent="0.15">
      <c r="A39" s="519" t="s">
        <v>7</v>
      </c>
      <c r="B39" s="520">
        <f>SUM(B32,B24,B16,B8)</f>
        <v>0</v>
      </c>
      <c r="C39" s="521" t="s">
        <v>135</v>
      </c>
      <c r="D39" s="521">
        <f>SUM(D32,D24,D8,D16)</f>
        <v>1</v>
      </c>
      <c r="E39" s="522" t="s">
        <v>136</v>
      </c>
      <c r="F39" s="523">
        <f>F7+F15+F23+F31</f>
        <v>5</v>
      </c>
      <c r="G39" s="524">
        <f>G7+G15+G23+G31</f>
        <v>26</v>
      </c>
      <c r="H39" s="525">
        <f>H7+H15+H23+H31</f>
        <v>31</v>
      </c>
      <c r="J39" s="953">
        <f>K7+K15+K23+K31</f>
        <v>1017800</v>
      </c>
      <c r="K39" s="954"/>
      <c r="L39" s="954"/>
      <c r="M39" s="954"/>
      <c r="N39" s="955"/>
      <c r="P39" s="1063">
        <f>P7+P15+P23+P31</f>
        <v>5000</v>
      </c>
      <c r="Q39" s="1064"/>
      <c r="R39" s="1064"/>
      <c r="S39" s="1064"/>
      <c r="T39" s="1065"/>
      <c r="U39" s="957">
        <f>U7+U15+U23+U31</f>
        <v>2300</v>
      </c>
      <c r="V39" s="958"/>
      <c r="W39" s="958"/>
      <c r="X39" s="958"/>
      <c r="Y39" s="959"/>
      <c r="Z39" s="925">
        <f>Z7+Z15+Z23+Z31</f>
        <v>0</v>
      </c>
      <c r="AA39" s="926"/>
      <c r="AB39" s="926"/>
      <c r="AC39" s="926"/>
      <c r="AD39" s="927"/>
      <c r="AE39" s="925">
        <f>AE7+AE15+AE23+AE31</f>
        <v>15500</v>
      </c>
      <c r="AF39" s="926"/>
      <c r="AG39" s="927"/>
      <c r="AH39" s="925">
        <f>AH7+AH15+AH23+AH31</f>
        <v>0</v>
      </c>
      <c r="AI39" s="926"/>
      <c r="AJ39" s="927"/>
      <c r="AK39" s="925">
        <f>AK7+AK15+AK23+AK31</f>
        <v>5000</v>
      </c>
      <c r="AL39" s="926"/>
      <c r="AM39" s="927"/>
      <c r="AN39" s="925">
        <f>AN7+AN15+AN23+AN31</f>
        <v>0</v>
      </c>
      <c r="AO39" s="926"/>
      <c r="AP39" s="927"/>
      <c r="AQ39" s="925">
        <f>AQ7+AQ15+AQ23+AQ31</f>
        <v>0</v>
      </c>
      <c r="AR39" s="926"/>
      <c r="AS39" s="927"/>
      <c r="AT39" s="603">
        <f>AT7+AT15+AT23+AT31</f>
        <v>300000</v>
      </c>
      <c r="AU39" s="603">
        <f>AU7+AU15+AU23+AU31</f>
        <v>690000</v>
      </c>
      <c r="AV39" s="524">
        <f>AV7+AV15+AV23+AV31</f>
        <v>0</v>
      </c>
      <c r="AW39" s="527">
        <f>AW7+AW15+AW23+AW31</f>
        <v>1017800</v>
      </c>
      <c r="AX39" s="528">
        <f>AX7+AX15+AX23+AX31</f>
        <v>0</v>
      </c>
      <c r="AY39" s="529"/>
      <c r="AZ39" s="529"/>
      <c r="BA39" s="529"/>
      <c r="BB39" s="529"/>
      <c r="BC39" s="529"/>
      <c r="BD39" s="529"/>
      <c r="BF39" s="530"/>
      <c r="BG39" s="531"/>
      <c r="BH39" s="530"/>
    </row>
    <row r="40" spans="1:60" s="526" customFormat="1" ht="21" customHeight="1" thickBot="1" x14ac:dyDescent="0.2">
      <c r="A40" s="532" t="s">
        <v>48</v>
      </c>
      <c r="B40" s="533">
        <f>B39</f>
        <v>0</v>
      </c>
      <c r="C40" s="534" t="s">
        <v>135</v>
      </c>
      <c r="D40" s="534">
        <f>D39</f>
        <v>1</v>
      </c>
      <c r="E40" s="535" t="s">
        <v>136</v>
      </c>
      <c r="F40" s="536">
        <f>F39</f>
        <v>5</v>
      </c>
      <c r="G40" s="537">
        <f>G39</f>
        <v>26</v>
      </c>
      <c r="H40" s="538">
        <f>H39</f>
        <v>31</v>
      </c>
      <c r="J40" s="928">
        <f>J39</f>
        <v>1017800</v>
      </c>
      <c r="K40" s="929"/>
      <c r="L40" s="929"/>
      <c r="M40" s="929"/>
      <c r="N40" s="930"/>
      <c r="P40" s="931">
        <f>P39</f>
        <v>5000</v>
      </c>
      <c r="Q40" s="932"/>
      <c r="R40" s="932"/>
      <c r="S40" s="932"/>
      <c r="T40" s="933"/>
      <c r="U40" s="934">
        <f>U39</f>
        <v>2300</v>
      </c>
      <c r="V40" s="935"/>
      <c r="W40" s="935"/>
      <c r="X40" s="935"/>
      <c r="Y40" s="936"/>
      <c r="Z40" s="937">
        <f>Z39</f>
        <v>0</v>
      </c>
      <c r="AA40" s="932"/>
      <c r="AB40" s="932"/>
      <c r="AC40" s="932"/>
      <c r="AD40" s="933"/>
      <c r="AE40" s="937">
        <f>AE39</f>
        <v>15500</v>
      </c>
      <c r="AF40" s="932"/>
      <c r="AG40" s="933"/>
      <c r="AH40" s="937">
        <f>AH39</f>
        <v>0</v>
      </c>
      <c r="AI40" s="932"/>
      <c r="AJ40" s="933"/>
      <c r="AK40" s="937">
        <f>AK39</f>
        <v>5000</v>
      </c>
      <c r="AL40" s="932"/>
      <c r="AM40" s="933"/>
      <c r="AN40" s="937">
        <f>AN39</f>
        <v>0</v>
      </c>
      <c r="AO40" s="932"/>
      <c r="AP40" s="933"/>
      <c r="AQ40" s="937">
        <f>AQ39</f>
        <v>0</v>
      </c>
      <c r="AR40" s="932"/>
      <c r="AS40" s="933"/>
      <c r="AT40" s="539">
        <f>AT39</f>
        <v>300000</v>
      </c>
      <c r="AU40" s="539">
        <f>AU39</f>
        <v>690000</v>
      </c>
      <c r="AV40" s="539">
        <f>AV39</f>
        <v>0</v>
      </c>
      <c r="AW40" s="540">
        <f>AW39</f>
        <v>1017800</v>
      </c>
      <c r="AX40" s="541">
        <f>AX39</f>
        <v>0</v>
      </c>
      <c r="AY40" s="529"/>
      <c r="AZ40" s="529"/>
      <c r="BA40" s="529"/>
      <c r="BB40" s="529"/>
      <c r="BC40" s="529"/>
      <c r="BD40" s="529"/>
      <c r="BF40" s="530"/>
      <c r="BG40" s="531"/>
      <c r="BH40" s="530"/>
    </row>
    <row r="41" spans="1:60" s="189" customFormat="1" ht="21" customHeight="1" x14ac:dyDescent="0.15">
      <c r="A41" s="455">
        <v>5</v>
      </c>
      <c r="B41" s="938">
        <f>'事業精算 (5)'!$C$6</f>
        <v>0</v>
      </c>
      <c r="C41" s="939"/>
      <c r="D41" s="939"/>
      <c r="E41" s="940"/>
      <c r="F41" s="456">
        <f>'事業精算 (5)'!$F$8</f>
        <v>0</v>
      </c>
      <c r="G41" s="457">
        <f>SUM(G44:G45)</f>
        <v>0</v>
      </c>
      <c r="H41" s="458">
        <f>SUM(F41:G41)</f>
        <v>0</v>
      </c>
      <c r="J41" s="459"/>
      <c r="K41" s="919">
        <f>L42+L43+L46+L47+L48</f>
        <v>0</v>
      </c>
      <c r="L41" s="919"/>
      <c r="M41" s="919"/>
      <c r="N41" s="920"/>
      <c r="P41" s="878">
        <f>'事業精算 (5)'!$E$28</f>
        <v>0</v>
      </c>
      <c r="Q41" s="879"/>
      <c r="R41" s="879"/>
      <c r="S41" s="879"/>
      <c r="T41" s="880"/>
      <c r="U41" s="875">
        <f>'事業精算 (5)'!$H$35</f>
        <v>0</v>
      </c>
      <c r="V41" s="876"/>
      <c r="W41" s="876"/>
      <c r="X41" s="876"/>
      <c r="Y41" s="877"/>
      <c r="Z41" s="881">
        <f>'事業精算 (5)'!$H$39</f>
        <v>0</v>
      </c>
      <c r="AA41" s="879"/>
      <c r="AB41" s="879"/>
      <c r="AC41" s="879"/>
      <c r="AD41" s="880"/>
      <c r="AE41" s="881">
        <f>SUM(AG42:AG48)</f>
        <v>0</v>
      </c>
      <c r="AF41" s="879"/>
      <c r="AG41" s="880"/>
      <c r="AH41" s="881">
        <f>SUM(AJ42:AJ44)</f>
        <v>0</v>
      </c>
      <c r="AI41" s="879"/>
      <c r="AJ41" s="880"/>
      <c r="AK41" s="881">
        <f>'事業精算 (5)'!$E$50</f>
        <v>0</v>
      </c>
      <c r="AL41" s="879"/>
      <c r="AM41" s="880"/>
      <c r="AN41" s="872">
        <f>'事業精算 (5)'!$E$51</f>
        <v>0</v>
      </c>
      <c r="AO41" s="873"/>
      <c r="AP41" s="874"/>
      <c r="AQ41" s="875">
        <f>SUM(AS42:AS43)</f>
        <v>0</v>
      </c>
      <c r="AR41" s="876"/>
      <c r="AS41" s="877"/>
      <c r="AT41" s="602">
        <f>'事業精算 (5)'!$E$54</f>
        <v>0</v>
      </c>
      <c r="AU41" s="602">
        <f>'事業精算 (5)'!$E$55</f>
        <v>0</v>
      </c>
      <c r="AV41" s="460">
        <f>'事業精算 (5)'!$E$56</f>
        <v>0</v>
      </c>
      <c r="AW41" s="461">
        <f>SUM(P41:AV41)</f>
        <v>0</v>
      </c>
      <c r="AX41" s="462">
        <f>K41-AW41</f>
        <v>0</v>
      </c>
      <c r="AY41" s="463"/>
      <c r="AZ41">
        <f>IF(A42=0,0,1)</f>
        <v>0</v>
      </c>
      <c r="BA41" s="463"/>
      <c r="BB41" s="463"/>
      <c r="BC41" s="463"/>
      <c r="BD41" s="463"/>
      <c r="BF41" s="464" t="s">
        <v>2</v>
      </c>
      <c r="BG41" s="465" t="s">
        <v>3</v>
      </c>
      <c r="BH41" s="464" t="s">
        <v>4</v>
      </c>
    </row>
    <row r="42" spans="1:60" s="189" customFormat="1" ht="21" customHeight="1" x14ac:dyDescent="0.15">
      <c r="A42" s="887">
        <f>'事業精算 (5)'!$C$13</f>
        <v>0</v>
      </c>
      <c r="B42" s="466">
        <f>'事業精算 (5)'!$J$6</f>
        <v>0</v>
      </c>
      <c r="C42" s="467" t="s">
        <v>105</v>
      </c>
      <c r="D42" s="467">
        <f>'事業精算 (5)'!$L$6</f>
        <v>0</v>
      </c>
      <c r="E42" s="468" t="s">
        <v>26</v>
      </c>
      <c r="F42" s="469" t="s">
        <v>13</v>
      </c>
      <c r="G42" s="470" t="s">
        <v>13</v>
      </c>
      <c r="H42" s="471" t="s">
        <v>13</v>
      </c>
      <c r="J42" s="472" t="s">
        <v>14</v>
      </c>
      <c r="K42" s="473" t="s">
        <v>196</v>
      </c>
      <c r="L42" s="894">
        <f>'事業精算 (5)'!$G$17</f>
        <v>0</v>
      </c>
      <c r="M42" s="894"/>
      <c r="N42" s="895"/>
      <c r="P42" s="474" t="s">
        <v>25</v>
      </c>
      <c r="Q42" s="475"/>
      <c r="R42" s="476" t="s">
        <v>13</v>
      </c>
      <c r="S42" s="475"/>
      <c r="T42" s="477" t="s">
        <v>26</v>
      </c>
      <c r="U42" s="478" t="s">
        <v>25</v>
      </c>
      <c r="V42" s="475"/>
      <c r="W42" s="476" t="s">
        <v>13</v>
      </c>
      <c r="X42" s="476"/>
      <c r="Y42" s="476"/>
      <c r="Z42" s="478" t="s">
        <v>25</v>
      </c>
      <c r="AA42" s="475"/>
      <c r="AB42" s="476" t="s">
        <v>13</v>
      </c>
      <c r="AC42" s="475"/>
      <c r="AD42" s="477" t="s">
        <v>105</v>
      </c>
      <c r="AE42" s="479" t="s">
        <v>14</v>
      </c>
      <c r="AF42" s="420" t="s">
        <v>29</v>
      </c>
      <c r="AG42" s="480">
        <f>'事業精算 (5)'!$J$40</f>
        <v>0</v>
      </c>
      <c r="AH42" s="479" t="s">
        <v>14</v>
      </c>
      <c r="AI42" s="420" t="s">
        <v>189</v>
      </c>
      <c r="AJ42" s="481">
        <f>'事業精算 (5)'!$J$47</f>
        <v>0</v>
      </c>
      <c r="AK42" s="479"/>
      <c r="AL42" s="420"/>
      <c r="AM42" s="482"/>
      <c r="AN42" s="483"/>
      <c r="AO42" s="475"/>
      <c r="AP42" s="482"/>
      <c r="AQ42" s="483" t="s">
        <v>14</v>
      </c>
      <c r="AR42" s="420" t="s">
        <v>195</v>
      </c>
      <c r="AS42" s="481">
        <f>'事業精算 (5)'!$J$52</f>
        <v>0</v>
      </c>
      <c r="AT42" s="613"/>
      <c r="AU42" s="613"/>
      <c r="AV42" s="475"/>
      <c r="AW42" s="484"/>
      <c r="AX42" s="485"/>
      <c r="AY42" s="475"/>
      <c r="AZ42" s="475"/>
      <c r="BA42" s="475"/>
      <c r="BB42" s="475"/>
      <c r="BC42" s="475"/>
      <c r="BD42" s="475"/>
      <c r="BF42" s="486"/>
      <c r="BG42" s="483"/>
      <c r="BH42" s="487"/>
    </row>
    <row r="43" spans="1:60" s="189" customFormat="1" ht="21" customHeight="1" x14ac:dyDescent="0.15">
      <c r="A43" s="887"/>
      <c r="B43" s="891" t="s">
        <v>41</v>
      </c>
      <c r="C43" s="892"/>
      <c r="D43" s="892"/>
      <c r="E43" s="893"/>
      <c r="F43" s="488" t="s">
        <v>83</v>
      </c>
      <c r="G43" s="475"/>
      <c r="H43" s="489"/>
      <c r="J43" s="472" t="s">
        <v>15</v>
      </c>
      <c r="K43" s="490" t="s">
        <v>199</v>
      </c>
      <c r="L43" s="921">
        <f>'事業精算 (5)'!$G$19</f>
        <v>0</v>
      </c>
      <c r="M43" s="921"/>
      <c r="N43" s="922"/>
      <c r="P43" s="491">
        <f>'事業精算 (5)'!$M$28</f>
        <v>0</v>
      </c>
      <c r="Q43" s="420" t="s">
        <v>24</v>
      </c>
      <c r="R43" s="420">
        <f>'事業精算 (5)'!$O$28</f>
        <v>0</v>
      </c>
      <c r="S43" s="420" t="s">
        <v>24</v>
      </c>
      <c r="T43" s="492">
        <f>'事業精算 (5)'!$Q$28</f>
        <v>0</v>
      </c>
      <c r="U43" s="493">
        <f>'事業精算 (5)'!$M$32</f>
        <v>0</v>
      </c>
      <c r="V43" s="420" t="s">
        <v>24</v>
      </c>
      <c r="W43" s="420">
        <f>'事業精算 (5)'!$O$32</f>
        <v>0</v>
      </c>
      <c r="X43" s="475"/>
      <c r="Y43" s="420"/>
      <c r="Z43" s="493">
        <f>'事業精算 (5)'!$M$36</f>
        <v>0</v>
      </c>
      <c r="AA43" s="420" t="s">
        <v>24</v>
      </c>
      <c r="AB43" s="420">
        <f>'事業精算 (5)'!$O$36</f>
        <v>0</v>
      </c>
      <c r="AC43" s="420" t="s">
        <v>24</v>
      </c>
      <c r="AD43" s="492">
        <f>'事業精算 (5)'!$Q$36</f>
        <v>0</v>
      </c>
      <c r="AE43" s="479" t="s">
        <v>15</v>
      </c>
      <c r="AF43" s="420" t="s">
        <v>28</v>
      </c>
      <c r="AG43" s="480">
        <f>'事業精算 (5)'!$J$41</f>
        <v>0</v>
      </c>
      <c r="AH43" s="479" t="s">
        <v>15</v>
      </c>
      <c r="AI43" s="420" t="s">
        <v>193</v>
      </c>
      <c r="AJ43" s="481">
        <f>'事業精算 (5)'!$J$48</f>
        <v>0</v>
      </c>
      <c r="AK43" s="479"/>
      <c r="AL43" s="420"/>
      <c r="AM43" s="482"/>
      <c r="AN43" s="483"/>
      <c r="AO43" s="475"/>
      <c r="AP43" s="482"/>
      <c r="AQ43" s="483"/>
      <c r="AR43" s="420"/>
      <c r="AS43" s="481"/>
      <c r="AT43" s="613"/>
      <c r="AU43" s="613"/>
      <c r="AV43" s="475"/>
      <c r="AW43" s="484"/>
      <c r="AX43" s="485"/>
      <c r="AY43" s="475"/>
      <c r="AZ43" s="475"/>
      <c r="BA43" s="475"/>
      <c r="BB43" s="475"/>
      <c r="BC43" s="475"/>
      <c r="BD43" s="475"/>
      <c r="BF43" s="487">
        <f>P43*R43*T43</f>
        <v>0</v>
      </c>
      <c r="BG43" s="483">
        <f>U43*W43</f>
        <v>0</v>
      </c>
      <c r="BH43" s="487">
        <f>Z43*AB43*AD43</f>
        <v>0</v>
      </c>
    </row>
    <row r="44" spans="1:60" s="189" customFormat="1" ht="21" customHeight="1" x14ac:dyDescent="0.15">
      <c r="A44" s="887"/>
      <c r="B44" s="896">
        <f>'事業精算 (5)'!$C$11</f>
        <v>0</v>
      </c>
      <c r="C44" s="897"/>
      <c r="D44" s="897"/>
      <c r="E44" s="898"/>
      <c r="F44" s="494" t="s">
        <v>84</v>
      </c>
      <c r="G44" s="475">
        <f>'事業精算 (5)'!$F$9</f>
        <v>0</v>
      </c>
      <c r="H44" s="495" t="s">
        <v>13</v>
      </c>
      <c r="J44" s="496" t="s">
        <v>20</v>
      </c>
      <c r="K44" s="497">
        <f>'事業精算 (5)'!$K$19</f>
        <v>0</v>
      </c>
      <c r="L44" s="420" t="s">
        <v>21</v>
      </c>
      <c r="M44" s="420">
        <f>'事業精算 (5)'!$M$19</f>
        <v>0</v>
      </c>
      <c r="N44" s="498" t="s">
        <v>22</v>
      </c>
      <c r="P44" s="491">
        <f>'事業精算 (5)'!$M$29</f>
        <v>0</v>
      </c>
      <c r="Q44" s="420" t="s">
        <v>24</v>
      </c>
      <c r="R44" s="420">
        <f>'事業精算 (5)'!$O$29</f>
        <v>0</v>
      </c>
      <c r="S44" s="420" t="s">
        <v>24</v>
      </c>
      <c r="T44" s="492">
        <f>'事業精算 (5)'!$Q$29</f>
        <v>0</v>
      </c>
      <c r="U44" s="493">
        <f>'事業精算 (5)'!$M$33</f>
        <v>0</v>
      </c>
      <c r="V44" s="420" t="s">
        <v>24</v>
      </c>
      <c r="W44" s="420">
        <f>'事業精算 (5)'!$O$33</f>
        <v>0</v>
      </c>
      <c r="X44" s="475"/>
      <c r="Y44" s="420"/>
      <c r="Z44" s="493">
        <f>'事業精算 (5)'!$M$37</f>
        <v>0</v>
      </c>
      <c r="AA44" s="420" t="s">
        <v>24</v>
      </c>
      <c r="AB44" s="420">
        <f>'事業精算 (5)'!$O$37</f>
        <v>0</v>
      </c>
      <c r="AC44" s="420" t="s">
        <v>24</v>
      </c>
      <c r="AD44" s="492">
        <f>'事業精算 (5)'!$Q$37</f>
        <v>0</v>
      </c>
      <c r="AE44" s="479" t="s">
        <v>16</v>
      </c>
      <c r="AF44" s="420" t="s">
        <v>104</v>
      </c>
      <c r="AG44" s="480">
        <f>'事業精算 (5)'!$J$42</f>
        <v>0</v>
      </c>
      <c r="AH44" s="479" t="s">
        <v>17</v>
      </c>
      <c r="AI44" s="420" t="s">
        <v>390</v>
      </c>
      <c r="AJ44" s="482">
        <f>'事業精算 (5)'!$J$49</f>
        <v>0</v>
      </c>
      <c r="AK44" s="479"/>
      <c r="AL44" s="420"/>
      <c r="AM44" s="482"/>
      <c r="AN44" s="483"/>
      <c r="AO44" s="475"/>
      <c r="AP44" s="482"/>
      <c r="AQ44" s="483"/>
      <c r="AR44" s="475"/>
      <c r="AS44" s="482"/>
      <c r="AT44" s="614"/>
      <c r="AU44" s="614"/>
      <c r="AV44" s="475"/>
      <c r="AW44" s="484"/>
      <c r="AX44" s="485"/>
      <c r="AY44" s="475"/>
      <c r="AZ44" s="475"/>
      <c r="BA44" s="475"/>
      <c r="BB44" s="475"/>
      <c r="BC44" s="475"/>
      <c r="BD44" s="475"/>
      <c r="BF44" s="487"/>
      <c r="BG44" s="483"/>
      <c r="BH44" s="487"/>
    </row>
    <row r="45" spans="1:60" s="189" customFormat="1" ht="21" customHeight="1" x14ac:dyDescent="0.15">
      <c r="A45" s="887"/>
      <c r="B45" s="896"/>
      <c r="C45" s="897"/>
      <c r="D45" s="897"/>
      <c r="E45" s="898"/>
      <c r="F45" s="494" t="s">
        <v>85</v>
      </c>
      <c r="G45" s="475">
        <f>'事業精算 (5)'!$I$9</f>
        <v>0</v>
      </c>
      <c r="H45" s="495" t="s">
        <v>13</v>
      </c>
      <c r="J45" s="496" t="s">
        <v>20</v>
      </c>
      <c r="K45" s="497">
        <f>'事業精算 (5)'!$K$20</f>
        <v>0</v>
      </c>
      <c r="L45" s="420" t="s">
        <v>21</v>
      </c>
      <c r="M45" s="420">
        <f>'事業精算 (5)'!$M$20</f>
        <v>0</v>
      </c>
      <c r="N45" s="498" t="s">
        <v>22</v>
      </c>
      <c r="P45" s="491">
        <f>'事業精算 (5)'!$M$30</f>
        <v>0</v>
      </c>
      <c r="Q45" s="420" t="s">
        <v>24</v>
      </c>
      <c r="R45" s="420">
        <f>'事業精算 (5)'!$O$30</f>
        <v>0</v>
      </c>
      <c r="S45" s="420" t="s">
        <v>24</v>
      </c>
      <c r="T45" s="492">
        <f>'事業精算 (5)'!$Q$30</f>
        <v>0</v>
      </c>
      <c r="U45" s="493">
        <f>'事業精算 (5)'!$M$34</f>
        <v>0</v>
      </c>
      <c r="V45" s="420" t="s">
        <v>24</v>
      </c>
      <c r="W45" s="420">
        <f>'事業精算 (5)'!$O$34</f>
        <v>0</v>
      </c>
      <c r="X45" s="475"/>
      <c r="Y45" s="420"/>
      <c r="Z45" s="493">
        <f>'事業精算 (5)'!$M$38</f>
        <v>0</v>
      </c>
      <c r="AA45" s="420" t="s">
        <v>24</v>
      </c>
      <c r="AB45" s="420">
        <f>'事業精算 (5)'!$O$38</f>
        <v>0</v>
      </c>
      <c r="AC45" s="420" t="s">
        <v>24</v>
      </c>
      <c r="AD45" s="492">
        <f>'事業精算 (5)'!$Q$38</f>
        <v>0</v>
      </c>
      <c r="AE45" s="479" t="s">
        <v>18</v>
      </c>
      <c r="AF45" s="420" t="s">
        <v>72</v>
      </c>
      <c r="AG45" s="480">
        <f>'事業精算 (5)'!$J$43</f>
        <v>0</v>
      </c>
      <c r="AH45" s="479"/>
      <c r="AI45" s="420"/>
      <c r="AJ45" s="482"/>
      <c r="AK45" s="479"/>
      <c r="AL45" s="420"/>
      <c r="AM45" s="482"/>
      <c r="AN45" s="483"/>
      <c r="AO45" s="475"/>
      <c r="AP45" s="482"/>
      <c r="AQ45" s="483"/>
      <c r="AR45" s="475"/>
      <c r="AS45" s="482"/>
      <c r="AT45" s="614"/>
      <c r="AU45" s="614"/>
      <c r="AV45" s="475"/>
      <c r="AW45" s="484"/>
      <c r="AX45" s="485"/>
      <c r="AY45" s="475"/>
      <c r="AZ45" s="475"/>
      <c r="BA45" s="475"/>
      <c r="BB45" s="475"/>
      <c r="BC45" s="475"/>
      <c r="BD45" s="475"/>
      <c r="BF45" s="487">
        <f>P45*R45*T45</f>
        <v>0</v>
      </c>
      <c r="BG45" s="483">
        <f>U45*W45</f>
        <v>0</v>
      </c>
      <c r="BH45" s="487">
        <f>Z45*AB45*AD45</f>
        <v>0</v>
      </c>
    </row>
    <row r="46" spans="1:60" s="189" customFormat="1" ht="21" customHeight="1" x14ac:dyDescent="0.15">
      <c r="A46" s="887"/>
      <c r="B46" s="899" t="s">
        <v>39</v>
      </c>
      <c r="C46" s="900"/>
      <c r="D46" s="900"/>
      <c r="E46" s="901"/>
      <c r="F46" s="483"/>
      <c r="G46" s="475"/>
      <c r="H46" s="489"/>
      <c r="J46" s="472" t="s">
        <v>17</v>
      </c>
      <c r="K46" s="490" t="s">
        <v>198</v>
      </c>
      <c r="L46" s="904">
        <f>'事業精算 (5)'!$G$18</f>
        <v>0</v>
      </c>
      <c r="M46" s="904"/>
      <c r="N46" s="905"/>
      <c r="P46" s="491">
        <f>'事業精算 (5)'!$M$31</f>
        <v>0</v>
      </c>
      <c r="Q46" s="420" t="s">
        <v>411</v>
      </c>
      <c r="R46" s="420">
        <f>'事業精算 (5)'!$O$31</f>
        <v>0</v>
      </c>
      <c r="S46" s="902" t="s">
        <v>410</v>
      </c>
      <c r="T46" s="903"/>
      <c r="U46" s="493">
        <f>'事業精算 (5)'!$M$35</f>
        <v>0</v>
      </c>
      <c r="V46" s="420" t="s">
        <v>411</v>
      </c>
      <c r="W46" s="420">
        <f>'事業精算 (5)'!$O$35</f>
        <v>0</v>
      </c>
      <c r="X46" s="475" t="s">
        <v>410</v>
      </c>
      <c r="Y46" s="420"/>
      <c r="Z46" s="493">
        <f>'事業精算 (5)'!$M$39</f>
        <v>0</v>
      </c>
      <c r="AA46" s="420" t="s">
        <v>412</v>
      </c>
      <c r="AB46" s="420">
        <f>'事業精算 (5)'!$O$39</f>
        <v>0</v>
      </c>
      <c r="AC46" s="902" t="s">
        <v>410</v>
      </c>
      <c r="AD46" s="903"/>
      <c r="AE46" s="479" t="s">
        <v>27</v>
      </c>
      <c r="AF46" s="420" t="s">
        <v>74</v>
      </c>
      <c r="AG46" s="480">
        <f>'事業精算 (5)'!$J$44</f>
        <v>0</v>
      </c>
      <c r="AH46" s="479"/>
      <c r="AI46" s="420"/>
      <c r="AJ46" s="482"/>
      <c r="AK46" s="479"/>
      <c r="AL46" s="420"/>
      <c r="AM46" s="482"/>
      <c r="AN46" s="483"/>
      <c r="AO46" s="475"/>
      <c r="AP46" s="482"/>
      <c r="AQ46" s="483"/>
      <c r="AR46" s="475"/>
      <c r="AS46" s="482"/>
      <c r="AT46" s="614"/>
      <c r="AU46" s="614"/>
      <c r="AV46" s="475"/>
      <c r="AW46" s="484"/>
      <c r="AX46" s="485"/>
      <c r="AY46" s="475"/>
      <c r="AZ46" s="475"/>
      <c r="BA46" s="475"/>
      <c r="BB46" s="475"/>
      <c r="BC46" s="475"/>
      <c r="BD46" s="475"/>
      <c r="BF46" s="487">
        <f>P46*R46*T46</f>
        <v>0</v>
      </c>
      <c r="BG46" s="483">
        <f>U46*W46</f>
        <v>0</v>
      </c>
      <c r="BH46" s="487">
        <f>Z46*AB46*AD46</f>
        <v>0</v>
      </c>
    </row>
    <row r="47" spans="1:60" s="189" customFormat="1" ht="21" customHeight="1" x14ac:dyDescent="0.15">
      <c r="A47" s="887"/>
      <c r="B47" s="906">
        <f>'事業精算 (5)'!$C$12</f>
        <v>0</v>
      </c>
      <c r="C47" s="907"/>
      <c r="D47" s="907"/>
      <c r="E47" s="908"/>
      <c r="F47" s="483"/>
      <c r="G47" s="475"/>
      <c r="H47" s="489"/>
      <c r="J47" s="472" t="s">
        <v>19</v>
      </c>
      <c r="K47" s="473" t="s">
        <v>200</v>
      </c>
      <c r="L47" s="912">
        <f>'事業精算 (5)'!$G$21</f>
        <v>0</v>
      </c>
      <c r="M47" s="912"/>
      <c r="N47" s="913"/>
      <c r="P47" s="499"/>
      <c r="Q47" s="420"/>
      <c r="R47" s="475"/>
      <c r="S47" s="420"/>
      <c r="T47" s="482"/>
      <c r="U47" s="483"/>
      <c r="V47" s="420"/>
      <c r="W47" s="475"/>
      <c r="X47" s="475"/>
      <c r="Y47" s="475"/>
      <c r="Z47" s="483"/>
      <c r="AA47" s="420"/>
      <c r="AB47" s="475"/>
      <c r="AC47" s="420"/>
      <c r="AD47" s="482"/>
      <c r="AE47" s="479" t="s">
        <v>31</v>
      </c>
      <c r="AF47" s="500" t="s">
        <v>30</v>
      </c>
      <c r="AG47" s="480">
        <f>'事業精算 (5)'!$J$45</f>
        <v>0</v>
      </c>
      <c r="AH47" s="479"/>
      <c r="AI47" s="420"/>
      <c r="AJ47" s="482"/>
      <c r="AK47" s="479"/>
      <c r="AL47" s="473"/>
      <c r="AM47" s="501"/>
      <c r="AN47" s="502"/>
      <c r="AO47" s="503"/>
      <c r="AP47" s="501"/>
      <c r="AQ47" s="502"/>
      <c r="AR47" s="503"/>
      <c r="AS47" s="501"/>
      <c r="AT47" s="615"/>
      <c r="AU47" s="615"/>
      <c r="AV47" s="503"/>
      <c r="AW47" s="484"/>
      <c r="AX47" s="485"/>
      <c r="AY47" s="475"/>
      <c r="AZ47" s="475"/>
      <c r="BA47" s="475"/>
      <c r="BB47" s="475"/>
      <c r="BC47" s="475"/>
      <c r="BD47" s="475"/>
      <c r="BF47" s="487">
        <f>P47*R47*T47</f>
        <v>0</v>
      </c>
      <c r="BG47" s="483">
        <f>U47*W47</f>
        <v>0</v>
      </c>
      <c r="BH47" s="487">
        <f>Z47*AB47*AD47</f>
        <v>0</v>
      </c>
    </row>
    <row r="48" spans="1:60" s="189" customFormat="1" ht="21" customHeight="1" x14ac:dyDescent="0.15">
      <c r="A48" s="888"/>
      <c r="B48" s="909"/>
      <c r="C48" s="910"/>
      <c r="D48" s="910"/>
      <c r="E48" s="911"/>
      <c r="F48" s="504"/>
      <c r="G48" s="505"/>
      <c r="H48" s="506"/>
      <c r="J48" s="472" t="s">
        <v>27</v>
      </c>
      <c r="K48" s="420" t="s">
        <v>201</v>
      </c>
      <c r="L48" s="914">
        <f>'事業精算 (5)'!$G$22</f>
        <v>0</v>
      </c>
      <c r="M48" s="914"/>
      <c r="N48" s="915"/>
      <c r="P48" s="507"/>
      <c r="Q48" s="508"/>
      <c r="R48" s="505"/>
      <c r="S48" s="508"/>
      <c r="T48" s="509"/>
      <c r="U48" s="504"/>
      <c r="V48" s="508"/>
      <c r="W48" s="505"/>
      <c r="X48" s="505"/>
      <c r="Y48" s="505"/>
      <c r="Z48" s="504"/>
      <c r="AA48" s="508"/>
      <c r="AB48" s="505"/>
      <c r="AC48" s="508"/>
      <c r="AD48" s="509"/>
      <c r="AE48" s="510" t="s">
        <v>70</v>
      </c>
      <c r="AF48" s="508" t="s">
        <v>73</v>
      </c>
      <c r="AG48" s="511">
        <f>'事業精算 (5)'!$J$46</f>
        <v>0</v>
      </c>
      <c r="AH48" s="510"/>
      <c r="AI48" s="508"/>
      <c r="AJ48" s="509"/>
      <c r="AK48" s="510"/>
      <c r="AL48" s="508"/>
      <c r="AM48" s="509"/>
      <c r="AN48" s="504"/>
      <c r="AO48" s="505"/>
      <c r="AP48" s="509"/>
      <c r="AQ48" s="504"/>
      <c r="AR48" s="505"/>
      <c r="AS48" s="509"/>
      <c r="AT48" s="505"/>
      <c r="AU48" s="505"/>
      <c r="AV48" s="505"/>
      <c r="AW48" s="512"/>
      <c r="AX48" s="513"/>
      <c r="AY48" s="475"/>
      <c r="AZ48" s="475"/>
      <c r="BA48" s="475"/>
      <c r="BB48" s="475"/>
      <c r="BC48" s="475"/>
      <c r="BD48" s="475"/>
      <c r="BF48" s="514">
        <f>P48*R48*T48</f>
        <v>0</v>
      </c>
      <c r="BG48" s="504">
        <f>U48*W48</f>
        <v>0</v>
      </c>
      <c r="BH48" s="514">
        <f>Z48*AB48*AD48</f>
        <v>0</v>
      </c>
    </row>
    <row r="49" spans="1:60" s="189" customFormat="1" ht="21" customHeight="1" x14ac:dyDescent="0.15">
      <c r="A49" s="455">
        <v>6</v>
      </c>
      <c r="B49" s="916">
        <f>'事業精算 (6)'!$C$6</f>
        <v>0</v>
      </c>
      <c r="C49" s="917"/>
      <c r="D49" s="917"/>
      <c r="E49" s="918"/>
      <c r="F49" s="456">
        <f>'事業精算 (6)'!$F$8</f>
        <v>0</v>
      </c>
      <c r="G49" s="457">
        <f>SUM(G52:G53)</f>
        <v>0</v>
      </c>
      <c r="H49" s="458">
        <f>SUM(F49:G49)</f>
        <v>0</v>
      </c>
      <c r="J49" s="459"/>
      <c r="K49" s="919">
        <f>L50+L51+L54+L55+L56</f>
        <v>0</v>
      </c>
      <c r="L49" s="919"/>
      <c r="M49" s="919"/>
      <c r="N49" s="920"/>
      <c r="P49" s="878">
        <f>'事業精算 (6)'!$E$28</f>
        <v>0</v>
      </c>
      <c r="Q49" s="879"/>
      <c r="R49" s="879"/>
      <c r="S49" s="879"/>
      <c r="T49" s="880"/>
      <c r="U49" s="875">
        <f>'事業精算 (6)'!$H$35</f>
        <v>0</v>
      </c>
      <c r="V49" s="876"/>
      <c r="W49" s="876"/>
      <c r="X49" s="876"/>
      <c r="Y49" s="877"/>
      <c r="Z49" s="881">
        <f>'事業精算 (6)'!$H$39</f>
        <v>0</v>
      </c>
      <c r="AA49" s="879"/>
      <c r="AB49" s="879"/>
      <c r="AC49" s="879"/>
      <c r="AD49" s="880"/>
      <c r="AE49" s="881">
        <f>SUM(AG50:AG56)</f>
        <v>0</v>
      </c>
      <c r="AF49" s="879"/>
      <c r="AG49" s="880"/>
      <c r="AH49" s="881">
        <f>SUM(AJ50:AJ52)</f>
        <v>0</v>
      </c>
      <c r="AI49" s="879"/>
      <c r="AJ49" s="880"/>
      <c r="AK49" s="881">
        <f>'事業精算 (6)'!$E$50</f>
        <v>0</v>
      </c>
      <c r="AL49" s="879"/>
      <c r="AM49" s="880"/>
      <c r="AN49" s="872">
        <f>'事業精算 (6)'!$E$51</f>
        <v>0</v>
      </c>
      <c r="AO49" s="873"/>
      <c r="AP49" s="874"/>
      <c r="AQ49" s="875">
        <f>SUM(AS50:AS51)</f>
        <v>0</v>
      </c>
      <c r="AR49" s="876"/>
      <c r="AS49" s="877"/>
      <c r="AT49" s="602">
        <f>'事業精算 (6)'!$E$54</f>
        <v>0</v>
      </c>
      <c r="AU49" s="602">
        <f>'事業精算 (6)'!$E$55</f>
        <v>0</v>
      </c>
      <c r="AV49" s="460">
        <f>'事業精算 (6)'!$E$56</f>
        <v>0</v>
      </c>
      <c r="AW49" s="461">
        <f>SUM(P49:AV49)</f>
        <v>0</v>
      </c>
      <c r="AX49" s="462">
        <f>K49-AW49</f>
        <v>0</v>
      </c>
      <c r="AY49" s="463"/>
      <c r="AZ49">
        <f>IF(A50=0,0,1)</f>
        <v>0</v>
      </c>
      <c r="BA49" s="463"/>
      <c r="BB49" s="463"/>
      <c r="BC49" s="463"/>
      <c r="BD49" s="463"/>
      <c r="BF49" s="464" t="s">
        <v>2</v>
      </c>
      <c r="BG49" s="465" t="s">
        <v>3</v>
      </c>
      <c r="BH49" s="464" t="s">
        <v>4</v>
      </c>
    </row>
    <row r="50" spans="1:60" s="189" customFormat="1" ht="21" customHeight="1" x14ac:dyDescent="0.15">
      <c r="A50" s="887">
        <f>'事業精算 (6)'!$C$13</f>
        <v>0</v>
      </c>
      <c r="B50" s="466">
        <f>'事業精算 (6)'!$J$6</f>
        <v>0</v>
      </c>
      <c r="C50" s="467" t="s">
        <v>105</v>
      </c>
      <c r="D50" s="467">
        <f>'事業精算 (6)'!$L$6</f>
        <v>0</v>
      </c>
      <c r="E50" s="468" t="s">
        <v>26</v>
      </c>
      <c r="F50" s="469" t="s">
        <v>13</v>
      </c>
      <c r="G50" s="470" t="s">
        <v>13</v>
      </c>
      <c r="H50" s="471" t="s">
        <v>13</v>
      </c>
      <c r="J50" s="472" t="s">
        <v>14</v>
      </c>
      <c r="K50" s="473" t="s">
        <v>196</v>
      </c>
      <c r="L50" s="894">
        <f>'事業精算 (6)'!$G$17</f>
        <v>0</v>
      </c>
      <c r="M50" s="894"/>
      <c r="N50" s="895"/>
      <c r="P50" s="474" t="s">
        <v>25</v>
      </c>
      <c r="Q50" s="475"/>
      <c r="R50" s="476" t="s">
        <v>13</v>
      </c>
      <c r="S50" s="475"/>
      <c r="T50" s="477" t="s">
        <v>26</v>
      </c>
      <c r="U50" s="478" t="s">
        <v>25</v>
      </c>
      <c r="V50" s="475"/>
      <c r="W50" s="476" t="s">
        <v>13</v>
      </c>
      <c r="X50" s="476"/>
      <c r="Y50" s="476"/>
      <c r="Z50" s="478" t="s">
        <v>25</v>
      </c>
      <c r="AA50" s="475"/>
      <c r="AB50" s="476" t="s">
        <v>13</v>
      </c>
      <c r="AC50" s="475"/>
      <c r="AD50" s="477" t="s">
        <v>105</v>
      </c>
      <c r="AE50" s="479" t="s">
        <v>14</v>
      </c>
      <c r="AF50" s="420" t="s">
        <v>29</v>
      </c>
      <c r="AG50" s="480">
        <f>'事業精算 (6)'!$J$40</f>
        <v>0</v>
      </c>
      <c r="AH50" s="479" t="s">
        <v>14</v>
      </c>
      <c r="AI50" s="420" t="s">
        <v>189</v>
      </c>
      <c r="AJ50" s="481">
        <f>'事業精算 (6)'!$J$47</f>
        <v>0</v>
      </c>
      <c r="AK50" s="479"/>
      <c r="AL50" s="420"/>
      <c r="AM50" s="482"/>
      <c r="AN50" s="483"/>
      <c r="AO50" s="475"/>
      <c r="AP50" s="482"/>
      <c r="AQ50" s="483" t="s">
        <v>14</v>
      </c>
      <c r="AR50" s="420" t="s">
        <v>195</v>
      </c>
      <c r="AS50" s="481">
        <f>'事業精算 (6)'!$J$52</f>
        <v>0</v>
      </c>
      <c r="AT50" s="613"/>
      <c r="AU50" s="613"/>
      <c r="AV50" s="475"/>
      <c r="AW50" s="484"/>
      <c r="AX50" s="485"/>
      <c r="AY50" s="475"/>
      <c r="AZ50" s="475"/>
      <c r="BA50" s="475"/>
      <c r="BB50" s="475"/>
      <c r="BC50" s="475"/>
      <c r="BD50" s="475"/>
      <c r="BF50" s="486"/>
      <c r="BG50" s="483"/>
      <c r="BH50" s="487"/>
    </row>
    <row r="51" spans="1:60" s="189" customFormat="1" ht="21" customHeight="1" x14ac:dyDescent="0.15">
      <c r="A51" s="887"/>
      <c r="B51" s="891" t="s">
        <v>41</v>
      </c>
      <c r="C51" s="892"/>
      <c r="D51" s="892"/>
      <c r="E51" s="893"/>
      <c r="F51" s="488" t="s">
        <v>83</v>
      </c>
      <c r="G51" s="475"/>
      <c r="H51" s="489"/>
      <c r="J51" s="472" t="s">
        <v>15</v>
      </c>
      <c r="K51" s="490" t="s">
        <v>199</v>
      </c>
      <c r="L51" s="921">
        <f>'事業精算 (6)'!$G$19</f>
        <v>0</v>
      </c>
      <c r="M51" s="921"/>
      <c r="N51" s="922"/>
      <c r="P51" s="491">
        <f>'事業精算 (6)'!$M$28</f>
        <v>0</v>
      </c>
      <c r="Q51" s="420" t="s">
        <v>24</v>
      </c>
      <c r="R51" s="420">
        <f>'事業精算 (6)'!$O$28</f>
        <v>0</v>
      </c>
      <c r="S51" s="420" t="s">
        <v>24</v>
      </c>
      <c r="T51" s="492">
        <f>'事業精算 (6)'!$Q$28</f>
        <v>0</v>
      </c>
      <c r="U51" s="493">
        <f>'事業精算 (6)'!$M$32</f>
        <v>0</v>
      </c>
      <c r="V51" s="420" t="s">
        <v>24</v>
      </c>
      <c r="W51" s="420">
        <f>'事業精算 (6)'!$O$32</f>
        <v>0</v>
      </c>
      <c r="X51" s="475"/>
      <c r="Y51" s="420"/>
      <c r="Z51" s="493">
        <f>'事業精算 (6)'!$M$36</f>
        <v>0</v>
      </c>
      <c r="AA51" s="420" t="s">
        <v>24</v>
      </c>
      <c r="AB51" s="420">
        <f>'事業精算 (6)'!$O$36</f>
        <v>0</v>
      </c>
      <c r="AC51" s="420" t="s">
        <v>24</v>
      </c>
      <c r="AD51" s="492">
        <f>'事業精算 (6)'!$Q$36</f>
        <v>0</v>
      </c>
      <c r="AE51" s="479" t="s">
        <v>15</v>
      </c>
      <c r="AF51" s="420" t="s">
        <v>28</v>
      </c>
      <c r="AG51" s="480">
        <f>'事業精算 (6)'!$J$41</f>
        <v>0</v>
      </c>
      <c r="AH51" s="479" t="s">
        <v>15</v>
      </c>
      <c r="AI51" s="420" t="s">
        <v>193</v>
      </c>
      <c r="AJ51" s="481">
        <f>'事業精算 (6)'!$J$48</f>
        <v>0</v>
      </c>
      <c r="AK51" s="479"/>
      <c r="AL51" s="420"/>
      <c r="AM51" s="482"/>
      <c r="AN51" s="483"/>
      <c r="AO51" s="475"/>
      <c r="AP51" s="482"/>
      <c r="AQ51" s="483"/>
      <c r="AR51" s="420"/>
      <c r="AS51" s="481"/>
      <c r="AT51" s="613"/>
      <c r="AU51" s="613"/>
      <c r="AV51" s="475"/>
      <c r="AW51" s="484"/>
      <c r="AX51" s="485"/>
      <c r="AY51" s="475"/>
      <c r="AZ51" s="475"/>
      <c r="BA51" s="475"/>
      <c r="BB51" s="475"/>
      <c r="BC51" s="475"/>
      <c r="BD51" s="475"/>
      <c r="BF51" s="487">
        <f>P51*R51*T51</f>
        <v>0</v>
      </c>
      <c r="BG51" s="483">
        <f>U51*W51</f>
        <v>0</v>
      </c>
      <c r="BH51" s="487">
        <f>Z51*AB51*AD51</f>
        <v>0</v>
      </c>
    </row>
    <row r="52" spans="1:60" s="189" customFormat="1" ht="21" customHeight="1" x14ac:dyDescent="0.15">
      <c r="A52" s="887"/>
      <c r="B52" s="896">
        <f>'事業精算 (6)'!$C$11</f>
        <v>0</v>
      </c>
      <c r="C52" s="897"/>
      <c r="D52" s="897"/>
      <c r="E52" s="898"/>
      <c r="F52" s="494" t="s">
        <v>84</v>
      </c>
      <c r="G52" s="475">
        <f>'事業精算 (6)'!$F$9</f>
        <v>0</v>
      </c>
      <c r="H52" s="495" t="s">
        <v>13</v>
      </c>
      <c r="J52" s="496" t="s">
        <v>20</v>
      </c>
      <c r="K52" s="497">
        <f>'事業精算 (6)'!$K$19</f>
        <v>0</v>
      </c>
      <c r="L52" s="420" t="s">
        <v>21</v>
      </c>
      <c r="M52" s="420">
        <f>'事業精算 (6)'!$M$19</f>
        <v>0</v>
      </c>
      <c r="N52" s="498" t="s">
        <v>22</v>
      </c>
      <c r="P52" s="491">
        <f>'事業精算 (6)'!$M$29</f>
        <v>0</v>
      </c>
      <c r="Q52" s="420" t="s">
        <v>24</v>
      </c>
      <c r="R52" s="420">
        <f>'事業精算 (6)'!$O$29</f>
        <v>0</v>
      </c>
      <c r="S52" s="420" t="s">
        <v>24</v>
      </c>
      <c r="T52" s="492">
        <f>'事業精算 (6)'!$Q$29</f>
        <v>0</v>
      </c>
      <c r="U52" s="493">
        <f>'事業精算 (6)'!$M$33</f>
        <v>0</v>
      </c>
      <c r="V52" s="420" t="s">
        <v>24</v>
      </c>
      <c r="W52" s="420">
        <f>'事業精算 (6)'!$O$33</f>
        <v>0</v>
      </c>
      <c r="X52" s="475"/>
      <c r="Y52" s="420"/>
      <c r="Z52" s="493">
        <f>'事業精算 (6)'!$M$37</f>
        <v>0</v>
      </c>
      <c r="AA52" s="420" t="s">
        <v>24</v>
      </c>
      <c r="AB52" s="420">
        <f>'事業精算 (6)'!$O$37</f>
        <v>0</v>
      </c>
      <c r="AC52" s="420" t="s">
        <v>24</v>
      </c>
      <c r="AD52" s="492">
        <f>'事業精算 (6)'!$Q$37</f>
        <v>0</v>
      </c>
      <c r="AE52" s="479" t="s">
        <v>16</v>
      </c>
      <c r="AF52" s="420" t="s">
        <v>104</v>
      </c>
      <c r="AG52" s="480">
        <f>'事業精算 (6)'!$J$42</f>
        <v>0</v>
      </c>
      <c r="AH52" s="479" t="s">
        <v>17</v>
      </c>
      <c r="AI52" s="420" t="s">
        <v>390</v>
      </c>
      <c r="AJ52" s="482">
        <f>'事業精算 (6)'!$J$49</f>
        <v>0</v>
      </c>
      <c r="AK52" s="479"/>
      <c r="AL52" s="420"/>
      <c r="AM52" s="482"/>
      <c r="AN52" s="483"/>
      <c r="AO52" s="475"/>
      <c r="AP52" s="482"/>
      <c r="AQ52" s="483"/>
      <c r="AR52" s="475"/>
      <c r="AS52" s="482"/>
      <c r="AT52" s="614"/>
      <c r="AU52" s="614"/>
      <c r="AV52" s="475"/>
      <c r="AW52" s="484"/>
      <c r="AX52" s="485"/>
      <c r="AY52" s="475"/>
      <c r="AZ52" s="475"/>
      <c r="BA52" s="475"/>
      <c r="BB52" s="475"/>
      <c r="BC52" s="475"/>
      <c r="BD52" s="475"/>
      <c r="BF52" s="487"/>
      <c r="BG52" s="483"/>
      <c r="BH52" s="487"/>
    </row>
    <row r="53" spans="1:60" s="189" customFormat="1" ht="21" customHeight="1" x14ac:dyDescent="0.15">
      <c r="A53" s="887"/>
      <c r="B53" s="896"/>
      <c r="C53" s="897"/>
      <c r="D53" s="897"/>
      <c r="E53" s="898"/>
      <c r="F53" s="494" t="s">
        <v>85</v>
      </c>
      <c r="G53" s="475">
        <f>'事業精算 (6)'!$I$9</f>
        <v>0</v>
      </c>
      <c r="H53" s="495" t="s">
        <v>13</v>
      </c>
      <c r="J53" s="496" t="s">
        <v>20</v>
      </c>
      <c r="K53" s="497">
        <f>'事業精算 (6)'!$K$20</f>
        <v>0</v>
      </c>
      <c r="L53" s="420" t="s">
        <v>21</v>
      </c>
      <c r="M53" s="420">
        <f>'事業精算 (6)'!$M$20</f>
        <v>0</v>
      </c>
      <c r="N53" s="498" t="s">
        <v>22</v>
      </c>
      <c r="P53" s="491">
        <f>'事業精算 (6)'!$M$30</f>
        <v>0</v>
      </c>
      <c r="Q53" s="420" t="s">
        <v>24</v>
      </c>
      <c r="R53" s="420">
        <f>'事業精算 (6)'!$O$30</f>
        <v>0</v>
      </c>
      <c r="S53" s="420" t="s">
        <v>24</v>
      </c>
      <c r="T53" s="492">
        <f>'事業精算 (6)'!$Q$30</f>
        <v>0</v>
      </c>
      <c r="U53" s="493">
        <f>'事業精算 (6)'!$M$34</f>
        <v>0</v>
      </c>
      <c r="V53" s="420" t="s">
        <v>24</v>
      </c>
      <c r="W53" s="420">
        <f>'事業精算 (6)'!$O$34</f>
        <v>0</v>
      </c>
      <c r="X53" s="475"/>
      <c r="Y53" s="420"/>
      <c r="Z53" s="493">
        <f>'事業精算 (6)'!$M$38</f>
        <v>0</v>
      </c>
      <c r="AA53" s="420" t="s">
        <v>24</v>
      </c>
      <c r="AB53" s="420">
        <f>'事業精算 (6)'!$O$38</f>
        <v>0</v>
      </c>
      <c r="AC53" s="420" t="s">
        <v>24</v>
      </c>
      <c r="AD53" s="492">
        <f>'事業精算 (6)'!$Q$38</f>
        <v>0</v>
      </c>
      <c r="AE53" s="479" t="s">
        <v>18</v>
      </c>
      <c r="AF53" s="420" t="s">
        <v>72</v>
      </c>
      <c r="AG53" s="480">
        <f>'事業精算 (6)'!$J$43</f>
        <v>0</v>
      </c>
      <c r="AH53" s="479"/>
      <c r="AI53" s="420"/>
      <c r="AJ53" s="482"/>
      <c r="AK53" s="479"/>
      <c r="AL53" s="420"/>
      <c r="AM53" s="482"/>
      <c r="AN53" s="483"/>
      <c r="AO53" s="475"/>
      <c r="AP53" s="482"/>
      <c r="AQ53" s="483"/>
      <c r="AR53" s="475"/>
      <c r="AS53" s="482"/>
      <c r="AT53" s="614"/>
      <c r="AU53" s="614"/>
      <c r="AV53" s="475"/>
      <c r="AW53" s="484"/>
      <c r="AX53" s="485"/>
      <c r="AY53" s="475"/>
      <c r="AZ53" s="475"/>
      <c r="BA53" s="475"/>
      <c r="BB53" s="475"/>
      <c r="BC53" s="475"/>
      <c r="BD53" s="475"/>
      <c r="BF53" s="487">
        <f>P53*R53*T53</f>
        <v>0</v>
      </c>
      <c r="BG53" s="483">
        <f>U53*W53</f>
        <v>0</v>
      </c>
      <c r="BH53" s="487">
        <f>Z53*AB53*AD53</f>
        <v>0</v>
      </c>
    </row>
    <row r="54" spans="1:60" s="189" customFormat="1" ht="21" customHeight="1" x14ac:dyDescent="0.15">
      <c r="A54" s="887"/>
      <c r="B54" s="899" t="s">
        <v>39</v>
      </c>
      <c r="C54" s="900"/>
      <c r="D54" s="900"/>
      <c r="E54" s="901"/>
      <c r="F54" s="483"/>
      <c r="G54" s="475"/>
      <c r="H54" s="489"/>
      <c r="J54" s="472" t="s">
        <v>17</v>
      </c>
      <c r="K54" s="490" t="s">
        <v>198</v>
      </c>
      <c r="L54" s="904">
        <f>'事業精算 (6)'!$G$18</f>
        <v>0</v>
      </c>
      <c r="M54" s="904"/>
      <c r="N54" s="905"/>
      <c r="P54" s="491">
        <f>'事業精算 (6)'!$M$31</f>
        <v>0</v>
      </c>
      <c r="Q54" s="420" t="s">
        <v>411</v>
      </c>
      <c r="R54" s="420">
        <f>'事業精算 (6)'!$O$31</f>
        <v>0</v>
      </c>
      <c r="S54" s="902" t="s">
        <v>410</v>
      </c>
      <c r="T54" s="903"/>
      <c r="U54" s="493">
        <f>'事業精算 (6)'!$M$35</f>
        <v>0</v>
      </c>
      <c r="V54" s="420" t="s">
        <v>411</v>
      </c>
      <c r="W54" s="420">
        <f>'事業精算 (6)'!$O$35</f>
        <v>0</v>
      </c>
      <c r="X54" s="475" t="s">
        <v>410</v>
      </c>
      <c r="Y54" s="420"/>
      <c r="Z54" s="493">
        <f>'事業精算 (6)'!$M$39</f>
        <v>0</v>
      </c>
      <c r="AA54" s="420" t="s">
        <v>412</v>
      </c>
      <c r="AB54" s="420">
        <f>'事業精算 (6)'!$O$39</f>
        <v>0</v>
      </c>
      <c r="AC54" s="902" t="s">
        <v>410</v>
      </c>
      <c r="AD54" s="903"/>
      <c r="AE54" s="479" t="s">
        <v>27</v>
      </c>
      <c r="AF54" s="420" t="s">
        <v>74</v>
      </c>
      <c r="AG54" s="480">
        <f>'事業精算 (6)'!$J$44</f>
        <v>0</v>
      </c>
      <c r="AH54" s="479"/>
      <c r="AI54" s="420"/>
      <c r="AJ54" s="482"/>
      <c r="AK54" s="479"/>
      <c r="AL54" s="420"/>
      <c r="AM54" s="482"/>
      <c r="AN54" s="483"/>
      <c r="AO54" s="475"/>
      <c r="AP54" s="482"/>
      <c r="AQ54" s="483"/>
      <c r="AR54" s="475"/>
      <c r="AS54" s="482"/>
      <c r="AT54" s="614"/>
      <c r="AU54" s="614"/>
      <c r="AV54" s="475"/>
      <c r="AW54" s="484"/>
      <c r="AX54" s="485"/>
      <c r="AY54" s="475"/>
      <c r="AZ54" s="475"/>
      <c r="BA54" s="475"/>
      <c r="BB54" s="475"/>
      <c r="BC54" s="475"/>
      <c r="BD54" s="475"/>
      <c r="BF54" s="487">
        <f>P54*R54*T54</f>
        <v>0</v>
      </c>
      <c r="BG54" s="483">
        <f>U54*W54</f>
        <v>0</v>
      </c>
      <c r="BH54" s="487">
        <f>Z54*AB54*AD54</f>
        <v>0</v>
      </c>
    </row>
    <row r="55" spans="1:60" s="189" customFormat="1" ht="21" customHeight="1" x14ac:dyDescent="0.15">
      <c r="A55" s="887"/>
      <c r="B55" s="906">
        <f>'事業精算 (6)'!$C$12</f>
        <v>0</v>
      </c>
      <c r="C55" s="907"/>
      <c r="D55" s="907"/>
      <c r="E55" s="908"/>
      <c r="F55" s="483"/>
      <c r="G55" s="475"/>
      <c r="H55" s="489"/>
      <c r="J55" s="472" t="s">
        <v>19</v>
      </c>
      <c r="K55" s="473" t="s">
        <v>200</v>
      </c>
      <c r="L55" s="912">
        <f>'事業精算 (6)'!$G$21</f>
        <v>0</v>
      </c>
      <c r="M55" s="912"/>
      <c r="N55" s="913"/>
      <c r="P55" s="499"/>
      <c r="Q55" s="420"/>
      <c r="R55" s="475"/>
      <c r="S55" s="420"/>
      <c r="T55" s="482"/>
      <c r="U55" s="483"/>
      <c r="V55" s="420"/>
      <c r="W55" s="475"/>
      <c r="X55" s="475"/>
      <c r="Y55" s="475"/>
      <c r="Z55" s="483"/>
      <c r="AA55" s="420"/>
      <c r="AB55" s="475"/>
      <c r="AC55" s="420"/>
      <c r="AD55" s="482"/>
      <c r="AE55" s="479" t="s">
        <v>31</v>
      </c>
      <c r="AF55" s="500" t="s">
        <v>30</v>
      </c>
      <c r="AG55" s="480">
        <f>'事業精算 (6)'!$J$45</f>
        <v>0</v>
      </c>
      <c r="AH55" s="479"/>
      <c r="AI55" s="420"/>
      <c r="AJ55" s="482"/>
      <c r="AK55" s="479"/>
      <c r="AL55" s="473"/>
      <c r="AM55" s="501"/>
      <c r="AN55" s="502"/>
      <c r="AO55" s="503"/>
      <c r="AP55" s="501"/>
      <c r="AQ55" s="502"/>
      <c r="AR55" s="503"/>
      <c r="AS55" s="501"/>
      <c r="AT55" s="615"/>
      <c r="AU55" s="615"/>
      <c r="AV55" s="503"/>
      <c r="AW55" s="484"/>
      <c r="AX55" s="485"/>
      <c r="AY55" s="475"/>
      <c r="AZ55" s="475"/>
      <c r="BA55" s="475"/>
      <c r="BB55" s="475"/>
      <c r="BC55" s="475"/>
      <c r="BD55" s="475"/>
      <c r="BF55" s="487">
        <f>P55*R55*T55</f>
        <v>0</v>
      </c>
      <c r="BG55" s="483">
        <f>U55*W55</f>
        <v>0</v>
      </c>
      <c r="BH55" s="487">
        <f>Z55*AB55*AD55</f>
        <v>0</v>
      </c>
    </row>
    <row r="56" spans="1:60" s="189" customFormat="1" ht="21" customHeight="1" x14ac:dyDescent="0.15">
      <c r="A56" s="888"/>
      <c r="B56" s="909"/>
      <c r="C56" s="910"/>
      <c r="D56" s="910"/>
      <c r="E56" s="911"/>
      <c r="F56" s="504"/>
      <c r="G56" s="505"/>
      <c r="H56" s="506"/>
      <c r="J56" s="472" t="s">
        <v>27</v>
      </c>
      <c r="K56" s="420" t="s">
        <v>201</v>
      </c>
      <c r="L56" s="914">
        <f>'事業精算 (6)'!$G$22</f>
        <v>0</v>
      </c>
      <c r="M56" s="914"/>
      <c r="N56" s="915"/>
      <c r="P56" s="507"/>
      <c r="Q56" s="508"/>
      <c r="R56" s="505"/>
      <c r="S56" s="508"/>
      <c r="T56" s="509"/>
      <c r="U56" s="504"/>
      <c r="V56" s="508"/>
      <c r="W56" s="505"/>
      <c r="X56" s="505"/>
      <c r="Y56" s="505"/>
      <c r="Z56" s="504"/>
      <c r="AA56" s="508"/>
      <c r="AB56" s="505"/>
      <c r="AC56" s="508"/>
      <c r="AD56" s="509"/>
      <c r="AE56" s="510" t="s">
        <v>70</v>
      </c>
      <c r="AF56" s="508" t="s">
        <v>73</v>
      </c>
      <c r="AG56" s="511">
        <f>'事業精算 (6)'!$J$46</f>
        <v>0</v>
      </c>
      <c r="AH56" s="510"/>
      <c r="AI56" s="508"/>
      <c r="AJ56" s="509"/>
      <c r="AK56" s="510"/>
      <c r="AL56" s="508"/>
      <c r="AM56" s="509"/>
      <c r="AN56" s="504"/>
      <c r="AO56" s="505"/>
      <c r="AP56" s="509"/>
      <c r="AQ56" s="504"/>
      <c r="AR56" s="505"/>
      <c r="AS56" s="509"/>
      <c r="AT56" s="505"/>
      <c r="AU56" s="505"/>
      <c r="AV56" s="505"/>
      <c r="AW56" s="512"/>
      <c r="AX56" s="513"/>
      <c r="AY56" s="475"/>
      <c r="AZ56" s="475"/>
      <c r="BA56" s="475"/>
      <c r="BB56" s="475"/>
      <c r="BC56" s="475"/>
      <c r="BD56" s="475"/>
      <c r="BF56" s="514">
        <f>P56*R56*T56</f>
        <v>0</v>
      </c>
      <c r="BG56" s="504">
        <f>U56*W56</f>
        <v>0</v>
      </c>
      <c r="BH56" s="514">
        <f>Z56*AB56*AD56</f>
        <v>0</v>
      </c>
    </row>
    <row r="57" spans="1:60" s="189" customFormat="1" ht="21" customHeight="1" x14ac:dyDescent="0.15">
      <c r="A57" s="455">
        <v>7</v>
      </c>
      <c r="B57" s="916">
        <f>'事業精算 (7)'!$C$6</f>
        <v>0</v>
      </c>
      <c r="C57" s="917"/>
      <c r="D57" s="917"/>
      <c r="E57" s="918"/>
      <c r="F57" s="456">
        <f>'事業精算 (7)'!$F$8</f>
        <v>0</v>
      </c>
      <c r="G57" s="457">
        <f>SUM(G60:G61)</f>
        <v>0</v>
      </c>
      <c r="H57" s="458">
        <f>SUM(F57:G57)</f>
        <v>0</v>
      </c>
      <c r="J57" s="459"/>
      <c r="K57" s="919">
        <f>L58+L59+L62+L63+L64</f>
        <v>0</v>
      </c>
      <c r="L57" s="919"/>
      <c r="M57" s="919"/>
      <c r="N57" s="920"/>
      <c r="P57" s="878">
        <f>'事業精算 (7)'!$E$28</f>
        <v>0</v>
      </c>
      <c r="Q57" s="879"/>
      <c r="R57" s="879"/>
      <c r="S57" s="879"/>
      <c r="T57" s="880"/>
      <c r="U57" s="875">
        <f>'事業精算 (7)'!$H$35</f>
        <v>0</v>
      </c>
      <c r="V57" s="876"/>
      <c r="W57" s="876"/>
      <c r="X57" s="876"/>
      <c r="Y57" s="877"/>
      <c r="Z57" s="881">
        <f>'事業精算 (7)'!$H$39</f>
        <v>0</v>
      </c>
      <c r="AA57" s="879"/>
      <c r="AB57" s="879"/>
      <c r="AC57" s="879"/>
      <c r="AD57" s="880"/>
      <c r="AE57" s="881">
        <f>SUM(AG58:AG64)</f>
        <v>0</v>
      </c>
      <c r="AF57" s="879"/>
      <c r="AG57" s="880"/>
      <c r="AH57" s="881">
        <f>SUM(AJ58:AJ60)</f>
        <v>0</v>
      </c>
      <c r="AI57" s="879"/>
      <c r="AJ57" s="880"/>
      <c r="AK57" s="881">
        <f>'事業精算 (7)'!$E$50</f>
        <v>0</v>
      </c>
      <c r="AL57" s="879"/>
      <c r="AM57" s="880"/>
      <c r="AN57" s="872">
        <f>'事業精算 (7)'!$E$51</f>
        <v>0</v>
      </c>
      <c r="AO57" s="873"/>
      <c r="AP57" s="874"/>
      <c r="AQ57" s="875">
        <f>SUM(AS58:AS59)</f>
        <v>0</v>
      </c>
      <c r="AR57" s="876"/>
      <c r="AS57" s="877"/>
      <c r="AT57" s="602">
        <f>'事業精算 (7)'!$E$54</f>
        <v>0</v>
      </c>
      <c r="AU57" s="602">
        <f>'事業精算 (7)'!$E$55</f>
        <v>0</v>
      </c>
      <c r="AV57" s="460">
        <f>'事業精算 (7)'!$E$56</f>
        <v>0</v>
      </c>
      <c r="AW57" s="461">
        <f>SUM(P57:AV57)</f>
        <v>0</v>
      </c>
      <c r="AX57" s="462">
        <f>K57-AW57</f>
        <v>0</v>
      </c>
      <c r="AY57" s="463"/>
      <c r="AZ57">
        <f>IF(A58=0,0,1)</f>
        <v>0</v>
      </c>
      <c r="BA57" s="463"/>
      <c r="BB57" s="463"/>
      <c r="BC57" s="463"/>
      <c r="BD57" s="463"/>
      <c r="BF57" s="464" t="s">
        <v>2</v>
      </c>
      <c r="BG57" s="465" t="s">
        <v>3</v>
      </c>
      <c r="BH57" s="464" t="s">
        <v>4</v>
      </c>
    </row>
    <row r="58" spans="1:60" s="189" customFormat="1" ht="21" customHeight="1" x14ac:dyDescent="0.15">
      <c r="A58" s="887">
        <f>'事業精算 (7)'!$C$13</f>
        <v>0</v>
      </c>
      <c r="B58" s="466">
        <f>'事業精算 (7)'!$J$6</f>
        <v>0</v>
      </c>
      <c r="C58" s="467" t="s">
        <v>105</v>
      </c>
      <c r="D58" s="467">
        <f>'事業精算 (7)'!$L$6</f>
        <v>0</v>
      </c>
      <c r="E58" s="468" t="s">
        <v>26</v>
      </c>
      <c r="F58" s="469" t="s">
        <v>13</v>
      </c>
      <c r="G58" s="470" t="s">
        <v>13</v>
      </c>
      <c r="H58" s="471" t="s">
        <v>13</v>
      </c>
      <c r="J58" s="472" t="s">
        <v>14</v>
      </c>
      <c r="K58" s="473" t="s">
        <v>196</v>
      </c>
      <c r="L58" s="894">
        <f>'事業精算 (7)'!$G$17</f>
        <v>0</v>
      </c>
      <c r="M58" s="894"/>
      <c r="N58" s="895"/>
      <c r="P58" s="474" t="s">
        <v>25</v>
      </c>
      <c r="Q58" s="475"/>
      <c r="R58" s="476" t="s">
        <v>13</v>
      </c>
      <c r="S58" s="475"/>
      <c r="T58" s="477" t="s">
        <v>26</v>
      </c>
      <c r="U58" s="478" t="s">
        <v>25</v>
      </c>
      <c r="V58" s="475"/>
      <c r="W58" s="476" t="s">
        <v>13</v>
      </c>
      <c r="X58" s="476"/>
      <c r="Y58" s="476"/>
      <c r="Z58" s="478" t="s">
        <v>25</v>
      </c>
      <c r="AA58" s="475"/>
      <c r="AB58" s="476" t="s">
        <v>13</v>
      </c>
      <c r="AC58" s="475"/>
      <c r="AD58" s="477" t="s">
        <v>105</v>
      </c>
      <c r="AE58" s="479" t="s">
        <v>14</v>
      </c>
      <c r="AF58" s="420" t="s">
        <v>29</v>
      </c>
      <c r="AG58" s="480">
        <f>'事業精算 (7)'!$J$40</f>
        <v>0</v>
      </c>
      <c r="AH58" s="479" t="s">
        <v>14</v>
      </c>
      <c r="AI58" s="420" t="s">
        <v>189</v>
      </c>
      <c r="AJ58" s="481">
        <f>'事業精算 (7)'!$J$47</f>
        <v>0</v>
      </c>
      <c r="AK58" s="479"/>
      <c r="AL58" s="420"/>
      <c r="AM58" s="482"/>
      <c r="AN58" s="483"/>
      <c r="AO58" s="475"/>
      <c r="AP58" s="482"/>
      <c r="AQ58" s="483" t="s">
        <v>14</v>
      </c>
      <c r="AR58" s="420" t="s">
        <v>195</v>
      </c>
      <c r="AS58" s="481">
        <f>'事業精算 (7)'!$J$52</f>
        <v>0</v>
      </c>
      <c r="AT58" s="613"/>
      <c r="AU58" s="613"/>
      <c r="AV58" s="475"/>
      <c r="AW58" s="484"/>
      <c r="AX58" s="485"/>
      <c r="AY58" s="475"/>
      <c r="AZ58" s="475"/>
      <c r="BA58" s="475"/>
      <c r="BB58" s="475"/>
      <c r="BC58" s="475"/>
      <c r="BD58" s="475"/>
      <c r="BF58" s="486"/>
      <c r="BG58" s="483"/>
      <c r="BH58" s="487"/>
    </row>
    <row r="59" spans="1:60" s="189" customFormat="1" ht="21" customHeight="1" x14ac:dyDescent="0.15">
      <c r="A59" s="887"/>
      <c r="B59" s="891" t="s">
        <v>41</v>
      </c>
      <c r="C59" s="892"/>
      <c r="D59" s="892"/>
      <c r="E59" s="893"/>
      <c r="F59" s="488" t="s">
        <v>83</v>
      </c>
      <c r="G59" s="475"/>
      <c r="H59" s="489"/>
      <c r="J59" s="472" t="s">
        <v>15</v>
      </c>
      <c r="K59" s="490" t="s">
        <v>199</v>
      </c>
      <c r="L59" s="921">
        <f>'事業精算 (7)'!$G$19</f>
        <v>0</v>
      </c>
      <c r="M59" s="921"/>
      <c r="N59" s="922"/>
      <c r="P59" s="491">
        <f>'事業精算 (7)'!$M$28</f>
        <v>0</v>
      </c>
      <c r="Q59" s="420" t="s">
        <v>24</v>
      </c>
      <c r="R59" s="420">
        <f>'事業精算 (7)'!$O$28</f>
        <v>0</v>
      </c>
      <c r="S59" s="420" t="s">
        <v>24</v>
      </c>
      <c r="T59" s="492">
        <f>'事業精算 (7)'!$Q$28</f>
        <v>0</v>
      </c>
      <c r="U59" s="493">
        <f>'事業精算 (7)'!$M$32</f>
        <v>0</v>
      </c>
      <c r="V59" s="420" t="s">
        <v>24</v>
      </c>
      <c r="W59" s="420">
        <f>'事業精算 (7)'!$O$32</f>
        <v>0</v>
      </c>
      <c r="X59" s="475"/>
      <c r="Y59" s="420"/>
      <c r="Z59" s="493">
        <f>'事業精算 (7)'!$M$36</f>
        <v>0</v>
      </c>
      <c r="AA59" s="420" t="s">
        <v>24</v>
      </c>
      <c r="AB59" s="420">
        <f>'事業精算 (7)'!$O$36</f>
        <v>0</v>
      </c>
      <c r="AC59" s="420" t="s">
        <v>24</v>
      </c>
      <c r="AD59" s="492">
        <f>'事業精算 (7)'!$Q$36</f>
        <v>0</v>
      </c>
      <c r="AE59" s="479" t="s">
        <v>15</v>
      </c>
      <c r="AF59" s="420" t="s">
        <v>28</v>
      </c>
      <c r="AG59" s="480">
        <f>'事業精算 (7)'!$J$41</f>
        <v>0</v>
      </c>
      <c r="AH59" s="479" t="s">
        <v>15</v>
      </c>
      <c r="AI59" s="420" t="s">
        <v>193</v>
      </c>
      <c r="AJ59" s="481">
        <f>'事業精算 (7)'!$J$48</f>
        <v>0</v>
      </c>
      <c r="AK59" s="479"/>
      <c r="AL59" s="420"/>
      <c r="AM59" s="482"/>
      <c r="AN59" s="483"/>
      <c r="AO59" s="475"/>
      <c r="AP59" s="482"/>
      <c r="AQ59" s="483"/>
      <c r="AR59" s="420"/>
      <c r="AS59" s="481"/>
      <c r="AT59" s="613"/>
      <c r="AU59" s="613"/>
      <c r="AV59" s="475"/>
      <c r="AW59" s="484"/>
      <c r="AX59" s="485"/>
      <c r="AY59" s="475"/>
      <c r="AZ59" s="475"/>
      <c r="BA59" s="475"/>
      <c r="BB59" s="475"/>
      <c r="BC59" s="475"/>
      <c r="BD59" s="475"/>
      <c r="BF59" s="487">
        <f>P59*R59*T59</f>
        <v>0</v>
      </c>
      <c r="BG59" s="483">
        <f>U59*W59</f>
        <v>0</v>
      </c>
      <c r="BH59" s="487">
        <f>Z59*AB59*AD59</f>
        <v>0</v>
      </c>
    </row>
    <row r="60" spans="1:60" s="189" customFormat="1" ht="21" customHeight="1" x14ac:dyDescent="0.15">
      <c r="A60" s="887"/>
      <c r="B60" s="896">
        <f>'事業精算 (7)'!$C$11</f>
        <v>0</v>
      </c>
      <c r="C60" s="897"/>
      <c r="D60" s="897"/>
      <c r="E60" s="898"/>
      <c r="F60" s="494" t="s">
        <v>84</v>
      </c>
      <c r="G60" s="475">
        <f>'事業精算 (7)'!$F$9</f>
        <v>0</v>
      </c>
      <c r="H60" s="495" t="s">
        <v>13</v>
      </c>
      <c r="J60" s="496" t="s">
        <v>20</v>
      </c>
      <c r="K60" s="497">
        <f>'事業精算 (7)'!$K$19</f>
        <v>0</v>
      </c>
      <c r="L60" s="420" t="s">
        <v>21</v>
      </c>
      <c r="M60" s="420">
        <f>'事業精算 (7)'!$M$19</f>
        <v>0</v>
      </c>
      <c r="N60" s="498" t="s">
        <v>22</v>
      </c>
      <c r="P60" s="491">
        <f>'事業精算 (7)'!$M$29</f>
        <v>0</v>
      </c>
      <c r="Q60" s="420" t="s">
        <v>24</v>
      </c>
      <c r="R60" s="420">
        <f>'事業精算 (7)'!$O$29</f>
        <v>0</v>
      </c>
      <c r="S60" s="420" t="s">
        <v>24</v>
      </c>
      <c r="T60" s="492">
        <f>'事業精算 (7)'!$Q$29</f>
        <v>0</v>
      </c>
      <c r="U60" s="493">
        <f>'事業精算 (7)'!$M$33</f>
        <v>0</v>
      </c>
      <c r="V60" s="420" t="s">
        <v>24</v>
      </c>
      <c r="W60" s="420">
        <f>'事業精算 (7)'!$O$33</f>
        <v>0</v>
      </c>
      <c r="X60" s="475"/>
      <c r="Y60" s="420"/>
      <c r="Z60" s="493">
        <f>'事業精算 (7)'!$M$37</f>
        <v>0</v>
      </c>
      <c r="AA60" s="420" t="s">
        <v>24</v>
      </c>
      <c r="AB60" s="420">
        <f>'事業精算 (7)'!$O$37</f>
        <v>0</v>
      </c>
      <c r="AC60" s="420" t="s">
        <v>24</v>
      </c>
      <c r="AD60" s="492">
        <f>'事業精算 (7)'!$Q$37</f>
        <v>0</v>
      </c>
      <c r="AE60" s="479" t="s">
        <v>16</v>
      </c>
      <c r="AF60" s="420" t="s">
        <v>104</v>
      </c>
      <c r="AG60" s="480">
        <f>'事業精算 (7)'!$J$42</f>
        <v>0</v>
      </c>
      <c r="AH60" s="479" t="s">
        <v>17</v>
      </c>
      <c r="AI60" s="420" t="s">
        <v>390</v>
      </c>
      <c r="AJ60" s="482">
        <f>'事業精算 (7)'!$J$49</f>
        <v>0</v>
      </c>
      <c r="AK60" s="479"/>
      <c r="AL60" s="420"/>
      <c r="AM60" s="482"/>
      <c r="AN60" s="483"/>
      <c r="AO60" s="475"/>
      <c r="AP60" s="482"/>
      <c r="AQ60" s="483"/>
      <c r="AR60" s="475"/>
      <c r="AS60" s="482"/>
      <c r="AT60" s="614"/>
      <c r="AU60" s="614"/>
      <c r="AV60" s="475"/>
      <c r="AW60" s="484"/>
      <c r="AX60" s="485"/>
      <c r="AY60" s="475"/>
      <c r="AZ60" s="475"/>
      <c r="BA60" s="475"/>
      <c r="BB60" s="475"/>
      <c r="BC60" s="475"/>
      <c r="BD60" s="475"/>
      <c r="BF60" s="487"/>
      <c r="BG60" s="483"/>
      <c r="BH60" s="487"/>
    </row>
    <row r="61" spans="1:60" s="189" customFormat="1" ht="21" customHeight="1" x14ac:dyDescent="0.15">
      <c r="A61" s="887"/>
      <c r="B61" s="896"/>
      <c r="C61" s="897"/>
      <c r="D61" s="897"/>
      <c r="E61" s="898"/>
      <c r="F61" s="494" t="s">
        <v>85</v>
      </c>
      <c r="G61" s="475">
        <f>'事業精算 (7)'!$I$9</f>
        <v>0</v>
      </c>
      <c r="H61" s="495" t="s">
        <v>13</v>
      </c>
      <c r="J61" s="496" t="s">
        <v>20</v>
      </c>
      <c r="K61" s="497">
        <f>'事業精算 (7)'!$K$20</f>
        <v>0</v>
      </c>
      <c r="L61" s="420" t="s">
        <v>21</v>
      </c>
      <c r="M61" s="420">
        <f>'事業精算 (7)'!$M$20</f>
        <v>0</v>
      </c>
      <c r="N61" s="498" t="s">
        <v>22</v>
      </c>
      <c r="P61" s="491">
        <f>'事業精算 (7)'!$M$30</f>
        <v>0</v>
      </c>
      <c r="Q61" s="420" t="s">
        <v>24</v>
      </c>
      <c r="R61" s="420">
        <f>'事業精算 (7)'!$O$30</f>
        <v>0</v>
      </c>
      <c r="S61" s="420" t="s">
        <v>24</v>
      </c>
      <c r="T61" s="492">
        <f>'事業精算 (7)'!$Q$30</f>
        <v>0</v>
      </c>
      <c r="U61" s="493">
        <f>'事業精算 (7)'!$M$34</f>
        <v>0</v>
      </c>
      <c r="V61" s="420" t="s">
        <v>24</v>
      </c>
      <c r="W61" s="420">
        <f>'事業精算 (7)'!$O$34</f>
        <v>0</v>
      </c>
      <c r="X61" s="475"/>
      <c r="Y61" s="420"/>
      <c r="Z61" s="493">
        <f>'事業精算 (7)'!$M$38</f>
        <v>0</v>
      </c>
      <c r="AA61" s="420" t="s">
        <v>24</v>
      </c>
      <c r="AB61" s="420">
        <f>'事業精算 (7)'!$O$38</f>
        <v>0</v>
      </c>
      <c r="AC61" s="420" t="s">
        <v>24</v>
      </c>
      <c r="AD61" s="492">
        <f>'事業精算 (7)'!$Q$38</f>
        <v>0</v>
      </c>
      <c r="AE61" s="479" t="s">
        <v>18</v>
      </c>
      <c r="AF61" s="420" t="s">
        <v>72</v>
      </c>
      <c r="AG61" s="480">
        <f>'事業精算 (7)'!$J$43</f>
        <v>0</v>
      </c>
      <c r="AH61" s="479"/>
      <c r="AI61" s="420"/>
      <c r="AJ61" s="482"/>
      <c r="AK61" s="479"/>
      <c r="AL61" s="420"/>
      <c r="AM61" s="482"/>
      <c r="AN61" s="483"/>
      <c r="AO61" s="475"/>
      <c r="AP61" s="482"/>
      <c r="AQ61" s="483"/>
      <c r="AR61" s="475"/>
      <c r="AS61" s="482"/>
      <c r="AT61" s="614"/>
      <c r="AU61" s="614"/>
      <c r="AV61" s="475"/>
      <c r="AW61" s="484"/>
      <c r="AX61" s="485"/>
      <c r="AY61" s="475"/>
      <c r="AZ61" s="475"/>
      <c r="BA61" s="475"/>
      <c r="BB61" s="475"/>
      <c r="BC61" s="475"/>
      <c r="BD61" s="475"/>
      <c r="BF61" s="487">
        <f>P61*R61*T61</f>
        <v>0</v>
      </c>
      <c r="BG61" s="483">
        <f>U61*W61</f>
        <v>0</v>
      </c>
      <c r="BH61" s="487">
        <f>Z61*AB61*AD61</f>
        <v>0</v>
      </c>
    </row>
    <row r="62" spans="1:60" s="189" customFormat="1" ht="21" customHeight="1" x14ac:dyDescent="0.15">
      <c r="A62" s="887"/>
      <c r="B62" s="899" t="s">
        <v>39</v>
      </c>
      <c r="C62" s="900"/>
      <c r="D62" s="900"/>
      <c r="E62" s="901"/>
      <c r="F62" s="483"/>
      <c r="G62" s="475"/>
      <c r="H62" s="489"/>
      <c r="J62" s="472" t="s">
        <v>17</v>
      </c>
      <c r="K62" s="490" t="s">
        <v>198</v>
      </c>
      <c r="L62" s="904">
        <f>'事業精算 (7)'!$G$18</f>
        <v>0</v>
      </c>
      <c r="M62" s="904"/>
      <c r="N62" s="905"/>
      <c r="P62" s="491">
        <f>'事業精算 (7)'!$M$31</f>
        <v>0</v>
      </c>
      <c r="Q62" s="420" t="s">
        <v>411</v>
      </c>
      <c r="R62" s="420">
        <f>'事業精算 (7)'!$O$31</f>
        <v>0</v>
      </c>
      <c r="S62" s="902" t="s">
        <v>410</v>
      </c>
      <c r="T62" s="903"/>
      <c r="U62" s="493">
        <f>'事業精算 (7)'!$M$35</f>
        <v>0</v>
      </c>
      <c r="V62" s="420" t="s">
        <v>411</v>
      </c>
      <c r="W62" s="420">
        <f>'事業精算 (7)'!$O$35</f>
        <v>0</v>
      </c>
      <c r="X62" s="475" t="s">
        <v>410</v>
      </c>
      <c r="Y62" s="420"/>
      <c r="Z62" s="493">
        <f>'事業精算 (7)'!$M$39</f>
        <v>0</v>
      </c>
      <c r="AA62" s="420" t="s">
        <v>412</v>
      </c>
      <c r="AB62" s="420">
        <f>'事業精算 (7)'!$O$39</f>
        <v>0</v>
      </c>
      <c r="AC62" s="902" t="s">
        <v>410</v>
      </c>
      <c r="AD62" s="903"/>
      <c r="AE62" s="479" t="s">
        <v>27</v>
      </c>
      <c r="AF62" s="420" t="s">
        <v>74</v>
      </c>
      <c r="AG62" s="480">
        <f>'事業精算 (7)'!$J$44</f>
        <v>0</v>
      </c>
      <c r="AH62" s="479"/>
      <c r="AI62" s="420"/>
      <c r="AJ62" s="482"/>
      <c r="AK62" s="479"/>
      <c r="AL62" s="420"/>
      <c r="AM62" s="482"/>
      <c r="AN62" s="483"/>
      <c r="AO62" s="475"/>
      <c r="AP62" s="482"/>
      <c r="AQ62" s="483"/>
      <c r="AR62" s="475"/>
      <c r="AS62" s="482"/>
      <c r="AT62" s="614"/>
      <c r="AU62" s="614"/>
      <c r="AV62" s="475"/>
      <c r="AW62" s="484"/>
      <c r="AX62" s="485"/>
      <c r="AY62" s="475"/>
      <c r="AZ62" s="475"/>
      <c r="BA62" s="475"/>
      <c r="BB62" s="475"/>
      <c r="BC62" s="475"/>
      <c r="BD62" s="475"/>
      <c r="BF62" s="487">
        <f>P62*R62*T62</f>
        <v>0</v>
      </c>
      <c r="BG62" s="483">
        <f>U62*W62</f>
        <v>0</v>
      </c>
      <c r="BH62" s="487">
        <f>Z62*AB62*AD62</f>
        <v>0</v>
      </c>
    </row>
    <row r="63" spans="1:60" s="189" customFormat="1" ht="21" customHeight="1" x14ac:dyDescent="0.15">
      <c r="A63" s="887"/>
      <c r="B63" s="906">
        <f>'事業精算 (7)'!$C$12</f>
        <v>0</v>
      </c>
      <c r="C63" s="907"/>
      <c r="D63" s="907"/>
      <c r="E63" s="908"/>
      <c r="F63" s="483"/>
      <c r="G63" s="475"/>
      <c r="H63" s="489"/>
      <c r="J63" s="472" t="s">
        <v>19</v>
      </c>
      <c r="K63" s="473" t="s">
        <v>200</v>
      </c>
      <c r="L63" s="912">
        <f>'事業精算 (7)'!$G$21</f>
        <v>0</v>
      </c>
      <c r="M63" s="912"/>
      <c r="N63" s="913"/>
      <c r="P63" s="499"/>
      <c r="Q63" s="420"/>
      <c r="R63" s="475"/>
      <c r="S63" s="420"/>
      <c r="T63" s="482"/>
      <c r="U63" s="483"/>
      <c r="V63" s="420"/>
      <c r="W63" s="475"/>
      <c r="X63" s="475"/>
      <c r="Y63" s="475"/>
      <c r="Z63" s="483"/>
      <c r="AA63" s="420"/>
      <c r="AB63" s="475"/>
      <c r="AC63" s="420"/>
      <c r="AD63" s="482"/>
      <c r="AE63" s="479" t="s">
        <v>31</v>
      </c>
      <c r="AF63" s="500" t="s">
        <v>30</v>
      </c>
      <c r="AG63" s="480">
        <f>'事業精算 (7)'!$J$45</f>
        <v>0</v>
      </c>
      <c r="AH63" s="479"/>
      <c r="AI63" s="420"/>
      <c r="AJ63" s="482"/>
      <c r="AK63" s="479"/>
      <c r="AL63" s="473"/>
      <c r="AM63" s="501"/>
      <c r="AN63" s="502"/>
      <c r="AO63" s="503"/>
      <c r="AP63" s="501"/>
      <c r="AQ63" s="502"/>
      <c r="AR63" s="503"/>
      <c r="AS63" s="501"/>
      <c r="AT63" s="615"/>
      <c r="AU63" s="615"/>
      <c r="AV63" s="503"/>
      <c r="AW63" s="484"/>
      <c r="AX63" s="485"/>
      <c r="AY63" s="475"/>
      <c r="AZ63" s="475"/>
      <c r="BA63" s="475"/>
      <c r="BB63" s="475"/>
      <c r="BC63" s="475"/>
      <c r="BD63" s="475"/>
      <c r="BF63" s="487">
        <f>P63*R63*T63</f>
        <v>0</v>
      </c>
      <c r="BG63" s="483">
        <f>U63*W63</f>
        <v>0</v>
      </c>
      <c r="BH63" s="487">
        <f>Z63*AB63*AD63</f>
        <v>0</v>
      </c>
    </row>
    <row r="64" spans="1:60" s="189" customFormat="1" ht="21" customHeight="1" x14ac:dyDescent="0.15">
      <c r="A64" s="888"/>
      <c r="B64" s="909"/>
      <c r="C64" s="910"/>
      <c r="D64" s="910"/>
      <c r="E64" s="911"/>
      <c r="F64" s="504"/>
      <c r="G64" s="505"/>
      <c r="H64" s="506"/>
      <c r="J64" s="472" t="s">
        <v>27</v>
      </c>
      <c r="K64" s="420" t="s">
        <v>201</v>
      </c>
      <c r="L64" s="914">
        <f>'事業精算 (7)'!$G$22</f>
        <v>0</v>
      </c>
      <c r="M64" s="914"/>
      <c r="N64" s="915"/>
      <c r="P64" s="507"/>
      <c r="Q64" s="508"/>
      <c r="R64" s="505"/>
      <c r="S64" s="508"/>
      <c r="T64" s="509"/>
      <c r="U64" s="504"/>
      <c r="V64" s="508"/>
      <c r="W64" s="505"/>
      <c r="X64" s="505"/>
      <c r="Y64" s="505"/>
      <c r="Z64" s="504"/>
      <c r="AA64" s="508"/>
      <c r="AB64" s="505"/>
      <c r="AC64" s="508"/>
      <c r="AD64" s="509"/>
      <c r="AE64" s="510" t="s">
        <v>70</v>
      </c>
      <c r="AF64" s="508" t="s">
        <v>73</v>
      </c>
      <c r="AG64" s="511">
        <f>'事業精算 (7)'!$J$46</f>
        <v>0</v>
      </c>
      <c r="AH64" s="510"/>
      <c r="AI64" s="508"/>
      <c r="AJ64" s="509"/>
      <c r="AK64" s="510"/>
      <c r="AL64" s="508"/>
      <c r="AM64" s="509"/>
      <c r="AN64" s="504"/>
      <c r="AO64" s="505"/>
      <c r="AP64" s="509"/>
      <c r="AQ64" s="504"/>
      <c r="AR64" s="505"/>
      <c r="AS64" s="509"/>
      <c r="AT64" s="505"/>
      <c r="AU64" s="505"/>
      <c r="AV64" s="505"/>
      <c r="AW64" s="512"/>
      <c r="AX64" s="513"/>
      <c r="AY64" s="475"/>
      <c r="BA64" s="475"/>
      <c r="BB64" s="475"/>
      <c r="BC64" s="475"/>
      <c r="BD64" s="475"/>
      <c r="BF64" s="514">
        <f>P64*R64*T64</f>
        <v>0</v>
      </c>
      <c r="BG64" s="504">
        <f>U64*W64</f>
        <v>0</v>
      </c>
      <c r="BH64" s="514">
        <f>Z64*AB64*AD64</f>
        <v>0</v>
      </c>
    </row>
    <row r="65" spans="1:60" s="342" customFormat="1" ht="21" customHeight="1" x14ac:dyDescent="0.15">
      <c r="A65" s="455">
        <v>8</v>
      </c>
      <c r="B65" s="916">
        <f>'事業精算 (8)'!$C$6</f>
        <v>0</v>
      </c>
      <c r="C65" s="917"/>
      <c r="D65" s="917"/>
      <c r="E65" s="918"/>
      <c r="F65" s="456">
        <f>'事業精算 (8)'!$F$8</f>
        <v>0</v>
      </c>
      <c r="G65" s="457">
        <f>SUM(G68:G69)</f>
        <v>0</v>
      </c>
      <c r="H65" s="458">
        <f>SUM(F65:G65)</f>
        <v>0</v>
      </c>
      <c r="I65" s="189"/>
      <c r="J65" s="459"/>
      <c r="K65" s="919">
        <f>L66+L67+L70+L71+L72</f>
        <v>0</v>
      </c>
      <c r="L65" s="919"/>
      <c r="M65" s="919"/>
      <c r="N65" s="920"/>
      <c r="O65" s="189"/>
      <c r="P65" s="878">
        <f>'事業精算 (8)'!$E$28</f>
        <v>0</v>
      </c>
      <c r="Q65" s="879"/>
      <c r="R65" s="879"/>
      <c r="S65" s="879"/>
      <c r="T65" s="880"/>
      <c r="U65" s="875">
        <f>'事業精算 (8)'!$H$35</f>
        <v>0</v>
      </c>
      <c r="V65" s="876"/>
      <c r="W65" s="876"/>
      <c r="X65" s="876"/>
      <c r="Y65" s="877"/>
      <c r="Z65" s="881">
        <f>'事業精算 (8)'!$H$39</f>
        <v>0</v>
      </c>
      <c r="AA65" s="879"/>
      <c r="AB65" s="879"/>
      <c r="AC65" s="879"/>
      <c r="AD65" s="880"/>
      <c r="AE65" s="881">
        <f>SUM(AG66:AG72)</f>
        <v>0</v>
      </c>
      <c r="AF65" s="879"/>
      <c r="AG65" s="880"/>
      <c r="AH65" s="881">
        <f>SUM(AJ66:AJ68)</f>
        <v>0</v>
      </c>
      <c r="AI65" s="879"/>
      <c r="AJ65" s="880"/>
      <c r="AK65" s="881">
        <f>'事業精算 (8)'!$E$50</f>
        <v>0</v>
      </c>
      <c r="AL65" s="879"/>
      <c r="AM65" s="880"/>
      <c r="AN65" s="872">
        <f>'事業精算 (8)'!$E$51</f>
        <v>0</v>
      </c>
      <c r="AO65" s="873"/>
      <c r="AP65" s="874"/>
      <c r="AQ65" s="875">
        <f>SUM(AS66:AS67)</f>
        <v>0</v>
      </c>
      <c r="AR65" s="876"/>
      <c r="AS65" s="877"/>
      <c r="AT65" s="602">
        <f>'事業精算 (8)'!$E$54</f>
        <v>0</v>
      </c>
      <c r="AU65" s="602">
        <f>'事業精算 (8)'!$E$55</f>
        <v>0</v>
      </c>
      <c r="AV65" s="460">
        <f>'事業精算 (8)'!$E$56</f>
        <v>0</v>
      </c>
      <c r="AW65" s="461">
        <f>SUM(P65:AV65)</f>
        <v>0</v>
      </c>
      <c r="AX65" s="462">
        <f>K65-AW65</f>
        <v>0</v>
      </c>
      <c r="AY65" s="421"/>
      <c r="AZ65">
        <f>IF(A66=0,0,1)</f>
        <v>0</v>
      </c>
      <c r="BA65" s="421"/>
      <c r="BB65" s="421"/>
      <c r="BC65" s="421"/>
      <c r="BD65" s="421"/>
      <c r="BF65" s="422" t="s">
        <v>2</v>
      </c>
      <c r="BG65" s="423" t="s">
        <v>3</v>
      </c>
      <c r="BH65" s="422" t="s">
        <v>4</v>
      </c>
    </row>
    <row r="66" spans="1:60" s="342" customFormat="1" ht="21" customHeight="1" x14ac:dyDescent="0.15">
      <c r="A66" s="887">
        <f>'事業精算 (8)'!$C$13</f>
        <v>0</v>
      </c>
      <c r="B66" s="466">
        <f>'事業精算 (8)'!$J$6</f>
        <v>0</v>
      </c>
      <c r="C66" s="467" t="s">
        <v>105</v>
      </c>
      <c r="D66" s="467">
        <f>'事業精算 (8)'!$L$6</f>
        <v>0</v>
      </c>
      <c r="E66" s="468" t="s">
        <v>26</v>
      </c>
      <c r="F66" s="469" t="s">
        <v>13</v>
      </c>
      <c r="G66" s="470" t="s">
        <v>13</v>
      </c>
      <c r="H66" s="471" t="s">
        <v>13</v>
      </c>
      <c r="I66" s="189"/>
      <c r="J66" s="472" t="s">
        <v>14</v>
      </c>
      <c r="K66" s="473" t="s">
        <v>196</v>
      </c>
      <c r="L66" s="894">
        <f>'事業精算 (8)'!$G$17</f>
        <v>0</v>
      </c>
      <c r="M66" s="894"/>
      <c r="N66" s="895"/>
      <c r="O66" s="189"/>
      <c r="P66" s="474" t="s">
        <v>25</v>
      </c>
      <c r="Q66" s="475"/>
      <c r="R66" s="476" t="s">
        <v>13</v>
      </c>
      <c r="S66" s="475"/>
      <c r="T66" s="477" t="s">
        <v>26</v>
      </c>
      <c r="U66" s="478" t="s">
        <v>25</v>
      </c>
      <c r="V66" s="475"/>
      <c r="W66" s="476" t="s">
        <v>13</v>
      </c>
      <c r="X66" s="476"/>
      <c r="Y66" s="476"/>
      <c r="Z66" s="478" t="s">
        <v>25</v>
      </c>
      <c r="AA66" s="475"/>
      <c r="AB66" s="476" t="s">
        <v>13</v>
      </c>
      <c r="AC66" s="475"/>
      <c r="AD66" s="477" t="s">
        <v>105</v>
      </c>
      <c r="AE66" s="479" t="s">
        <v>14</v>
      </c>
      <c r="AF66" s="420" t="s">
        <v>29</v>
      </c>
      <c r="AG66" s="480">
        <f>'事業精算 (8)'!$J$40</f>
        <v>0</v>
      </c>
      <c r="AH66" s="479" t="s">
        <v>14</v>
      </c>
      <c r="AI66" s="420" t="s">
        <v>189</v>
      </c>
      <c r="AJ66" s="481">
        <f>'事業精算 (8)'!$J$47</f>
        <v>0</v>
      </c>
      <c r="AK66" s="479"/>
      <c r="AL66" s="420"/>
      <c r="AM66" s="482"/>
      <c r="AN66" s="483"/>
      <c r="AO66" s="475"/>
      <c r="AP66" s="482"/>
      <c r="AQ66" s="483" t="s">
        <v>14</v>
      </c>
      <c r="AR66" s="420" t="s">
        <v>195</v>
      </c>
      <c r="AS66" s="481">
        <f>'事業精算 (8)'!$J$52</f>
        <v>0</v>
      </c>
      <c r="AT66" s="613"/>
      <c r="AU66" s="613"/>
      <c r="AV66" s="475"/>
      <c r="AW66" s="484"/>
      <c r="AX66" s="485"/>
      <c r="AY66" s="343"/>
      <c r="AZ66" s="343"/>
      <c r="BA66" s="343"/>
      <c r="BB66" s="343"/>
      <c r="BC66" s="343"/>
      <c r="BD66" s="343"/>
      <c r="BF66" s="424"/>
      <c r="BG66" s="344"/>
      <c r="BH66" s="425"/>
    </row>
    <row r="67" spans="1:60" s="342" customFormat="1" ht="21" customHeight="1" x14ac:dyDescent="0.15">
      <c r="A67" s="887"/>
      <c r="B67" s="899" t="s">
        <v>41</v>
      </c>
      <c r="C67" s="900"/>
      <c r="D67" s="900"/>
      <c r="E67" s="901"/>
      <c r="F67" s="488" t="s">
        <v>83</v>
      </c>
      <c r="G67" s="475"/>
      <c r="H67" s="489"/>
      <c r="I67" s="189"/>
      <c r="J67" s="472" t="s">
        <v>15</v>
      </c>
      <c r="K67" s="490" t="s">
        <v>199</v>
      </c>
      <c r="L67" s="921">
        <f>'事業精算 (8)'!$G$19</f>
        <v>0</v>
      </c>
      <c r="M67" s="921"/>
      <c r="N67" s="922"/>
      <c r="O67" s="189"/>
      <c r="P67" s="491">
        <f>'事業精算 (8)'!$M$28</f>
        <v>0</v>
      </c>
      <c r="Q67" s="420" t="s">
        <v>24</v>
      </c>
      <c r="R67" s="420">
        <f>'事業精算 (8)'!$O$28</f>
        <v>0</v>
      </c>
      <c r="S67" s="420" t="s">
        <v>24</v>
      </c>
      <c r="T67" s="492">
        <f>'事業精算 (8)'!$Q$28</f>
        <v>0</v>
      </c>
      <c r="U67" s="493">
        <f>'事業精算 (8)'!$M$32</f>
        <v>0</v>
      </c>
      <c r="V67" s="420" t="s">
        <v>24</v>
      </c>
      <c r="W67" s="420">
        <f>'事業精算 (8)'!$O$32</f>
        <v>0</v>
      </c>
      <c r="X67" s="475"/>
      <c r="Y67" s="420"/>
      <c r="Z67" s="493">
        <f>'事業精算 (8)'!$M$36</f>
        <v>0</v>
      </c>
      <c r="AA67" s="420" t="s">
        <v>24</v>
      </c>
      <c r="AB67" s="420">
        <f>'事業精算 (8)'!$O$36</f>
        <v>0</v>
      </c>
      <c r="AC67" s="420" t="s">
        <v>24</v>
      </c>
      <c r="AD67" s="492">
        <f>'事業精算 (8)'!$Q$36</f>
        <v>0</v>
      </c>
      <c r="AE67" s="479" t="s">
        <v>15</v>
      </c>
      <c r="AF67" s="420" t="s">
        <v>28</v>
      </c>
      <c r="AG67" s="480">
        <f>'事業精算 (8)'!$J$41</f>
        <v>0</v>
      </c>
      <c r="AH67" s="479" t="s">
        <v>15</v>
      </c>
      <c r="AI67" s="420" t="s">
        <v>193</v>
      </c>
      <c r="AJ67" s="481">
        <f>'事業精算 (8)'!$J$48</f>
        <v>0</v>
      </c>
      <c r="AK67" s="479"/>
      <c r="AL67" s="420"/>
      <c r="AM67" s="482"/>
      <c r="AN67" s="483"/>
      <c r="AO67" s="475"/>
      <c r="AP67" s="482"/>
      <c r="AQ67" s="483"/>
      <c r="AR67" s="420"/>
      <c r="AS67" s="481"/>
      <c r="AT67" s="613"/>
      <c r="AU67" s="613"/>
      <c r="AV67" s="475"/>
      <c r="AW67" s="484"/>
      <c r="AX67" s="485"/>
      <c r="AY67" s="343"/>
      <c r="AZ67" s="343"/>
      <c r="BA67" s="343"/>
      <c r="BB67" s="343"/>
      <c r="BC67" s="343"/>
      <c r="BD67" s="343"/>
      <c r="BF67" s="425">
        <f>P67*R67*T67</f>
        <v>0</v>
      </c>
      <c r="BG67" s="344">
        <f>U67*W67</f>
        <v>0</v>
      </c>
      <c r="BH67" s="425">
        <f>Z67*AB67*AD67</f>
        <v>0</v>
      </c>
    </row>
    <row r="68" spans="1:60" s="342" customFormat="1" ht="21" customHeight="1" x14ac:dyDescent="0.15">
      <c r="A68" s="887"/>
      <c r="B68" s="896">
        <f>'事業精算 (8)'!$C$11</f>
        <v>0</v>
      </c>
      <c r="C68" s="897"/>
      <c r="D68" s="897"/>
      <c r="E68" s="898"/>
      <c r="F68" s="494" t="s">
        <v>84</v>
      </c>
      <c r="G68" s="475">
        <f>'事業精算 (8)'!$F$9</f>
        <v>0</v>
      </c>
      <c r="H68" s="495" t="s">
        <v>13</v>
      </c>
      <c r="I68" s="189"/>
      <c r="J68" s="496" t="s">
        <v>20</v>
      </c>
      <c r="K68" s="497">
        <f>'事業精算 (8)'!$K$19</f>
        <v>0</v>
      </c>
      <c r="L68" s="420" t="s">
        <v>21</v>
      </c>
      <c r="M68" s="420">
        <f>'事業精算 (8)'!$M$19</f>
        <v>0</v>
      </c>
      <c r="N68" s="498" t="s">
        <v>22</v>
      </c>
      <c r="O68" s="189"/>
      <c r="P68" s="491">
        <f>'事業精算 (8)'!$M$29</f>
        <v>0</v>
      </c>
      <c r="Q68" s="420" t="s">
        <v>24</v>
      </c>
      <c r="R68" s="420">
        <f>'事業精算 (8)'!$O$29</f>
        <v>0</v>
      </c>
      <c r="S68" s="420" t="s">
        <v>24</v>
      </c>
      <c r="T68" s="492">
        <f>'事業精算 (8)'!$Q$29</f>
        <v>0</v>
      </c>
      <c r="U68" s="493">
        <f>'事業精算 (8)'!$M$33</f>
        <v>0</v>
      </c>
      <c r="V68" s="420" t="s">
        <v>24</v>
      </c>
      <c r="W68" s="420">
        <f>'事業精算 (8)'!$O$33</f>
        <v>0</v>
      </c>
      <c r="X68" s="475"/>
      <c r="Y68" s="420"/>
      <c r="Z68" s="493">
        <f>'事業精算 (8)'!$M$37</f>
        <v>0</v>
      </c>
      <c r="AA68" s="420" t="s">
        <v>24</v>
      </c>
      <c r="AB68" s="420">
        <f>'事業精算 (8)'!$O$37</f>
        <v>0</v>
      </c>
      <c r="AC68" s="420" t="s">
        <v>24</v>
      </c>
      <c r="AD68" s="492">
        <f>'事業精算 (8)'!$Q$37</f>
        <v>0</v>
      </c>
      <c r="AE68" s="479" t="s">
        <v>16</v>
      </c>
      <c r="AF68" s="420" t="s">
        <v>104</v>
      </c>
      <c r="AG68" s="480">
        <f>'事業精算 (8)'!$J$42</f>
        <v>0</v>
      </c>
      <c r="AH68" s="479" t="s">
        <v>17</v>
      </c>
      <c r="AI68" s="420" t="s">
        <v>390</v>
      </c>
      <c r="AJ68" s="482">
        <f>'事業精算 (8)'!$J$49</f>
        <v>0</v>
      </c>
      <c r="AK68" s="479"/>
      <c r="AL68" s="420"/>
      <c r="AM68" s="482"/>
      <c r="AN68" s="483"/>
      <c r="AO68" s="475"/>
      <c r="AP68" s="482"/>
      <c r="AQ68" s="483"/>
      <c r="AR68" s="475"/>
      <c r="AS68" s="482"/>
      <c r="AT68" s="614"/>
      <c r="AU68" s="614"/>
      <c r="AV68" s="475"/>
      <c r="AW68" s="484"/>
      <c r="AX68" s="485"/>
      <c r="AY68" s="343"/>
      <c r="AZ68" s="343"/>
      <c r="BA68" s="343"/>
      <c r="BB68" s="343"/>
      <c r="BC68" s="343"/>
      <c r="BD68" s="343"/>
      <c r="BF68" s="425"/>
      <c r="BG68" s="344"/>
      <c r="BH68" s="425"/>
    </row>
    <row r="69" spans="1:60" s="342" customFormat="1" ht="21" customHeight="1" x14ac:dyDescent="0.15">
      <c r="A69" s="887"/>
      <c r="B69" s="896"/>
      <c r="C69" s="897"/>
      <c r="D69" s="897"/>
      <c r="E69" s="898"/>
      <c r="F69" s="494" t="s">
        <v>85</v>
      </c>
      <c r="G69" s="475">
        <f>'事業精算 (8)'!$I$9</f>
        <v>0</v>
      </c>
      <c r="H69" s="495" t="s">
        <v>13</v>
      </c>
      <c r="I69" s="189"/>
      <c r="J69" s="496" t="s">
        <v>20</v>
      </c>
      <c r="K69" s="497">
        <f>'事業精算 (8)'!$K$20</f>
        <v>0</v>
      </c>
      <c r="L69" s="420" t="s">
        <v>21</v>
      </c>
      <c r="M69" s="420">
        <f>'事業精算 (8)'!$M$20</f>
        <v>0</v>
      </c>
      <c r="N69" s="498" t="s">
        <v>22</v>
      </c>
      <c r="O69" s="189"/>
      <c r="P69" s="491">
        <f>'事業精算 (8)'!$M$30</f>
        <v>0</v>
      </c>
      <c r="Q69" s="420" t="s">
        <v>24</v>
      </c>
      <c r="R69" s="420">
        <f>'事業精算 (8)'!$O$30</f>
        <v>0</v>
      </c>
      <c r="S69" s="420" t="s">
        <v>24</v>
      </c>
      <c r="T69" s="492">
        <f>'事業精算 (8)'!$Q$30</f>
        <v>0</v>
      </c>
      <c r="U69" s="493">
        <f>'事業精算 (8)'!$M$34</f>
        <v>0</v>
      </c>
      <c r="V69" s="420" t="s">
        <v>24</v>
      </c>
      <c r="W69" s="420">
        <f>'事業精算 (8)'!$O$34</f>
        <v>0</v>
      </c>
      <c r="X69" s="475"/>
      <c r="Y69" s="420"/>
      <c r="Z69" s="493">
        <f>'事業精算 (8)'!$M$38</f>
        <v>0</v>
      </c>
      <c r="AA69" s="420" t="s">
        <v>24</v>
      </c>
      <c r="AB69" s="420">
        <f>'事業精算 (8)'!$O$38</f>
        <v>0</v>
      </c>
      <c r="AC69" s="420" t="s">
        <v>24</v>
      </c>
      <c r="AD69" s="492">
        <f>'事業精算 (8)'!$Q$38</f>
        <v>0</v>
      </c>
      <c r="AE69" s="479" t="s">
        <v>18</v>
      </c>
      <c r="AF69" s="420" t="s">
        <v>72</v>
      </c>
      <c r="AG69" s="480">
        <f>'事業精算 (8)'!$J$43</f>
        <v>0</v>
      </c>
      <c r="AH69" s="479"/>
      <c r="AI69" s="420"/>
      <c r="AJ69" s="482"/>
      <c r="AK69" s="479"/>
      <c r="AL69" s="420"/>
      <c r="AM69" s="482"/>
      <c r="AN69" s="483"/>
      <c r="AO69" s="475"/>
      <c r="AP69" s="482"/>
      <c r="AQ69" s="483"/>
      <c r="AR69" s="475"/>
      <c r="AS69" s="482"/>
      <c r="AT69" s="614"/>
      <c r="AU69" s="614"/>
      <c r="AV69" s="475"/>
      <c r="AW69" s="484"/>
      <c r="AX69" s="485"/>
      <c r="AY69" s="343"/>
      <c r="AZ69" s="343"/>
      <c r="BA69" s="343"/>
      <c r="BB69" s="343"/>
      <c r="BC69" s="343"/>
      <c r="BD69" s="343"/>
      <c r="BF69" s="425">
        <f>P69*R69*T69</f>
        <v>0</v>
      </c>
      <c r="BG69" s="344">
        <f>U69*W69</f>
        <v>0</v>
      </c>
      <c r="BH69" s="425">
        <f>Z69*AB69*AD69</f>
        <v>0</v>
      </c>
    </row>
    <row r="70" spans="1:60" s="342" customFormat="1" ht="21" customHeight="1" x14ac:dyDescent="0.15">
      <c r="A70" s="887"/>
      <c r="B70" s="899" t="s">
        <v>39</v>
      </c>
      <c r="C70" s="900"/>
      <c r="D70" s="900"/>
      <c r="E70" s="901"/>
      <c r="F70" s="483"/>
      <c r="G70" s="475"/>
      <c r="H70" s="489"/>
      <c r="I70" s="189"/>
      <c r="J70" s="472" t="s">
        <v>17</v>
      </c>
      <c r="K70" s="490" t="s">
        <v>198</v>
      </c>
      <c r="L70" s="904">
        <f>'事業精算 (8)'!$G$18</f>
        <v>0</v>
      </c>
      <c r="M70" s="904"/>
      <c r="N70" s="905"/>
      <c r="O70" s="189"/>
      <c r="P70" s="491">
        <f>'事業精算 (8)'!$M$31</f>
        <v>0</v>
      </c>
      <c r="Q70" s="420" t="s">
        <v>411</v>
      </c>
      <c r="R70" s="420">
        <f>'事業精算 (8)'!$O$31</f>
        <v>0</v>
      </c>
      <c r="S70" s="902" t="s">
        <v>410</v>
      </c>
      <c r="T70" s="903"/>
      <c r="U70" s="493">
        <f>'事業精算 (8)'!$M$35</f>
        <v>0</v>
      </c>
      <c r="V70" s="420" t="s">
        <v>411</v>
      </c>
      <c r="W70" s="420">
        <f>'事業精算 (8)'!$O$35</f>
        <v>0</v>
      </c>
      <c r="X70" s="475" t="s">
        <v>410</v>
      </c>
      <c r="Y70" s="420"/>
      <c r="Z70" s="493">
        <f>'事業精算 (8)'!$M$39</f>
        <v>0</v>
      </c>
      <c r="AA70" s="420" t="s">
        <v>412</v>
      </c>
      <c r="AB70" s="420">
        <f>'事業精算 (8)'!$O$39</f>
        <v>0</v>
      </c>
      <c r="AC70" s="902" t="s">
        <v>410</v>
      </c>
      <c r="AD70" s="903"/>
      <c r="AE70" s="479" t="s">
        <v>27</v>
      </c>
      <c r="AF70" s="420" t="s">
        <v>74</v>
      </c>
      <c r="AG70" s="480">
        <f>'事業精算 (8)'!$J$44</f>
        <v>0</v>
      </c>
      <c r="AH70" s="479"/>
      <c r="AI70" s="420"/>
      <c r="AJ70" s="482"/>
      <c r="AK70" s="479"/>
      <c r="AL70" s="420"/>
      <c r="AM70" s="482"/>
      <c r="AN70" s="483"/>
      <c r="AO70" s="475"/>
      <c r="AP70" s="482"/>
      <c r="AQ70" s="483"/>
      <c r="AR70" s="475"/>
      <c r="AS70" s="482"/>
      <c r="AT70" s="614"/>
      <c r="AU70" s="614"/>
      <c r="AV70" s="475"/>
      <c r="AW70" s="484"/>
      <c r="AX70" s="485"/>
      <c r="AY70" s="343"/>
      <c r="AZ70" s="343"/>
      <c r="BA70" s="343"/>
      <c r="BB70" s="343"/>
      <c r="BC70" s="343"/>
      <c r="BD70" s="343"/>
      <c r="BF70" s="425">
        <f>P70*R70*T70</f>
        <v>0</v>
      </c>
      <c r="BG70" s="344">
        <f>U70*W70</f>
        <v>0</v>
      </c>
      <c r="BH70" s="425">
        <f>Z70*AB70*AD70</f>
        <v>0</v>
      </c>
    </row>
    <row r="71" spans="1:60" s="342" customFormat="1" ht="21" customHeight="1" x14ac:dyDescent="0.15">
      <c r="A71" s="887"/>
      <c r="B71" s="906">
        <f>'事業精算 (8)'!$C$12</f>
        <v>0</v>
      </c>
      <c r="C71" s="907"/>
      <c r="D71" s="907"/>
      <c r="E71" s="908"/>
      <c r="F71" s="483"/>
      <c r="G71" s="475"/>
      <c r="H71" s="489"/>
      <c r="I71" s="189"/>
      <c r="J71" s="472" t="s">
        <v>19</v>
      </c>
      <c r="K71" s="473" t="s">
        <v>200</v>
      </c>
      <c r="L71" s="912">
        <f>'事業精算 (8)'!$G$21</f>
        <v>0</v>
      </c>
      <c r="M71" s="912"/>
      <c r="N71" s="913"/>
      <c r="O71" s="189"/>
      <c r="P71" s="499"/>
      <c r="Q71" s="420"/>
      <c r="R71" s="475"/>
      <c r="S71" s="420"/>
      <c r="T71" s="482"/>
      <c r="U71" s="483"/>
      <c r="V71" s="420"/>
      <c r="W71" s="475"/>
      <c r="X71" s="475"/>
      <c r="Y71" s="475"/>
      <c r="Z71" s="483"/>
      <c r="AA71" s="420"/>
      <c r="AB71" s="475"/>
      <c r="AC71" s="420"/>
      <c r="AD71" s="482"/>
      <c r="AE71" s="479" t="s">
        <v>31</v>
      </c>
      <c r="AF71" s="500" t="s">
        <v>30</v>
      </c>
      <c r="AG71" s="480">
        <f>'事業精算 (8)'!$J$45</f>
        <v>0</v>
      </c>
      <c r="AH71" s="479"/>
      <c r="AI71" s="420"/>
      <c r="AJ71" s="482"/>
      <c r="AK71" s="479"/>
      <c r="AL71" s="473"/>
      <c r="AM71" s="501"/>
      <c r="AN71" s="502"/>
      <c r="AO71" s="503"/>
      <c r="AP71" s="501"/>
      <c r="AQ71" s="502"/>
      <c r="AR71" s="503"/>
      <c r="AS71" s="501"/>
      <c r="AT71" s="615"/>
      <c r="AU71" s="615"/>
      <c r="AV71" s="503"/>
      <c r="AW71" s="484"/>
      <c r="AX71" s="485"/>
      <c r="AY71" s="343"/>
      <c r="AZ71" s="343"/>
      <c r="BA71" s="343"/>
      <c r="BB71" s="343"/>
      <c r="BC71" s="343"/>
      <c r="BD71" s="343"/>
      <c r="BF71" s="425">
        <f>P71*R71*T71</f>
        <v>0</v>
      </c>
      <c r="BG71" s="344">
        <f>U71*W71</f>
        <v>0</v>
      </c>
      <c r="BH71" s="425">
        <f>Z71*AB71*AD71</f>
        <v>0</v>
      </c>
    </row>
    <row r="72" spans="1:60" s="342" customFormat="1" ht="21" customHeight="1" thickBot="1" x14ac:dyDescent="0.2">
      <c r="A72" s="888"/>
      <c r="B72" s="909"/>
      <c r="C72" s="910"/>
      <c r="D72" s="910"/>
      <c r="E72" s="911"/>
      <c r="F72" s="504"/>
      <c r="G72" s="505"/>
      <c r="H72" s="506"/>
      <c r="I72" s="189"/>
      <c r="J72" s="472" t="s">
        <v>27</v>
      </c>
      <c r="K72" s="420" t="s">
        <v>201</v>
      </c>
      <c r="L72" s="914">
        <f>'事業精算 (8)'!$G$22</f>
        <v>0</v>
      </c>
      <c r="M72" s="914"/>
      <c r="N72" s="915"/>
      <c r="O72" s="189"/>
      <c r="P72" s="507"/>
      <c r="Q72" s="508"/>
      <c r="R72" s="505"/>
      <c r="S72" s="508"/>
      <c r="T72" s="509"/>
      <c r="U72" s="504"/>
      <c r="V72" s="508"/>
      <c r="W72" s="505"/>
      <c r="X72" s="505"/>
      <c r="Y72" s="505"/>
      <c r="Z72" s="504"/>
      <c r="AA72" s="508"/>
      <c r="AB72" s="505"/>
      <c r="AC72" s="508"/>
      <c r="AD72" s="509"/>
      <c r="AE72" s="510" t="s">
        <v>70</v>
      </c>
      <c r="AF72" s="508" t="s">
        <v>73</v>
      </c>
      <c r="AG72" s="511">
        <f>'事業精算 (8)'!$J$46</f>
        <v>0</v>
      </c>
      <c r="AH72" s="510"/>
      <c r="AI72" s="508"/>
      <c r="AJ72" s="509"/>
      <c r="AK72" s="510"/>
      <c r="AL72" s="508"/>
      <c r="AM72" s="509"/>
      <c r="AN72" s="504"/>
      <c r="AO72" s="505"/>
      <c r="AP72" s="509"/>
      <c r="AQ72" s="504"/>
      <c r="AR72" s="505"/>
      <c r="AS72" s="509"/>
      <c r="AT72" s="505"/>
      <c r="AU72" s="505"/>
      <c r="AV72" s="505"/>
      <c r="AW72" s="512"/>
      <c r="AX72" s="513"/>
      <c r="AY72" s="343"/>
      <c r="AZ72" s="343"/>
      <c r="BA72" s="343"/>
      <c r="BB72" s="343"/>
      <c r="BC72" s="343"/>
      <c r="BD72" s="343"/>
      <c r="BF72" s="426">
        <f>P72*R72*T72</f>
        <v>0</v>
      </c>
      <c r="BG72" s="345">
        <f>U72*W72</f>
        <v>0</v>
      </c>
      <c r="BH72" s="426">
        <f>Z72*AB72*AD72</f>
        <v>0</v>
      </c>
    </row>
    <row r="73" spans="1:60" s="526" customFormat="1" ht="21" customHeight="1" x14ac:dyDescent="0.15">
      <c r="A73" s="519" t="s">
        <v>7</v>
      </c>
      <c r="B73" s="520">
        <f>SUM(B66,B58,B50,B42)</f>
        <v>0</v>
      </c>
      <c r="C73" s="521" t="s">
        <v>135</v>
      </c>
      <c r="D73" s="521">
        <f>SUM(D66,D58,D42,D50)</f>
        <v>0</v>
      </c>
      <c r="E73" s="522" t="s">
        <v>136</v>
      </c>
      <c r="F73" s="523">
        <f>F41+F49+F57+F65</f>
        <v>0</v>
      </c>
      <c r="G73" s="524">
        <f>G41+G49+G57+G65</f>
        <v>0</v>
      </c>
      <c r="H73" s="525">
        <f>H41+H49+H57+H65</f>
        <v>0</v>
      </c>
      <c r="J73" s="953">
        <f>K41+K49+K57+K65</f>
        <v>0</v>
      </c>
      <c r="K73" s="954"/>
      <c r="L73" s="954"/>
      <c r="M73" s="954"/>
      <c r="N73" s="955"/>
      <c r="P73" s="956">
        <f>P41+P49+P57+P65</f>
        <v>0</v>
      </c>
      <c r="Q73" s="926"/>
      <c r="R73" s="926"/>
      <c r="S73" s="926"/>
      <c r="T73" s="927"/>
      <c r="U73" s="957">
        <f>U41+U49+U57+U65</f>
        <v>0</v>
      </c>
      <c r="V73" s="958"/>
      <c r="W73" s="958"/>
      <c r="X73" s="958"/>
      <c r="Y73" s="959"/>
      <c r="Z73" s="925">
        <f>Z41+Z49+Z57+Z65</f>
        <v>0</v>
      </c>
      <c r="AA73" s="926"/>
      <c r="AB73" s="926"/>
      <c r="AC73" s="926"/>
      <c r="AD73" s="927"/>
      <c r="AE73" s="925">
        <f>AE41+AE49+AE57+AE65</f>
        <v>0</v>
      </c>
      <c r="AF73" s="926"/>
      <c r="AG73" s="927"/>
      <c r="AH73" s="925">
        <f>AH41+AH49+AH57+AH65</f>
        <v>0</v>
      </c>
      <c r="AI73" s="926"/>
      <c r="AJ73" s="927"/>
      <c r="AK73" s="925">
        <f>AK41+AK49+AK57+AK65</f>
        <v>0</v>
      </c>
      <c r="AL73" s="926"/>
      <c r="AM73" s="927"/>
      <c r="AN73" s="925">
        <f>AN41+AN49+AN57+AN65</f>
        <v>0</v>
      </c>
      <c r="AO73" s="926"/>
      <c r="AP73" s="927"/>
      <c r="AQ73" s="925">
        <f>AQ41+AQ49+AQ57+AQ65</f>
        <v>0</v>
      </c>
      <c r="AR73" s="926"/>
      <c r="AS73" s="927"/>
      <c r="AT73" s="603">
        <f>AT41+AT49+AT57+AT65</f>
        <v>0</v>
      </c>
      <c r="AU73" s="603">
        <f>AU41+AU49+AU57+AU65</f>
        <v>0</v>
      </c>
      <c r="AV73" s="524">
        <f>AV41+AV49+AV57+AV65</f>
        <v>0</v>
      </c>
      <c r="AW73" s="527">
        <f>AW41+AW49+AW57+AW65</f>
        <v>0</v>
      </c>
      <c r="AX73" s="528">
        <f>AX41+AX49+AX57+AX65</f>
        <v>0</v>
      </c>
      <c r="AY73" s="529"/>
      <c r="AZ73" s="529"/>
      <c r="BA73" s="529"/>
      <c r="BB73" s="529"/>
      <c r="BC73" s="529"/>
      <c r="BD73" s="529"/>
      <c r="BF73" s="530"/>
      <c r="BG73" s="531"/>
      <c r="BH73" s="530"/>
    </row>
    <row r="74" spans="1:60" s="526" customFormat="1" ht="21" customHeight="1" thickBot="1" x14ac:dyDescent="0.2">
      <c r="A74" s="532" t="s">
        <v>48</v>
      </c>
      <c r="B74" s="533">
        <f>B73+B40</f>
        <v>0</v>
      </c>
      <c r="C74" s="534" t="s">
        <v>135</v>
      </c>
      <c r="D74" s="534">
        <f>D73+D40</f>
        <v>1</v>
      </c>
      <c r="E74" s="535" t="s">
        <v>136</v>
      </c>
      <c r="F74" s="536">
        <f>F40+F73</f>
        <v>5</v>
      </c>
      <c r="G74" s="537">
        <f>G40+G73</f>
        <v>26</v>
      </c>
      <c r="H74" s="538">
        <f>H40+H73</f>
        <v>31</v>
      </c>
      <c r="J74" s="928">
        <f>J40+J73</f>
        <v>1017800</v>
      </c>
      <c r="K74" s="929">
        <f>K40+K73</f>
        <v>0</v>
      </c>
      <c r="L74" s="929">
        <f>L40+L73</f>
        <v>0</v>
      </c>
      <c r="M74" s="929">
        <f>M40+M73</f>
        <v>0</v>
      </c>
      <c r="N74" s="930">
        <f>N40+N73</f>
        <v>0</v>
      </c>
      <c r="P74" s="931">
        <f t="shared" ref="P74:AM74" si="3">P40+P73</f>
        <v>5000</v>
      </c>
      <c r="Q74" s="932">
        <f t="shared" si="3"/>
        <v>0</v>
      </c>
      <c r="R74" s="932">
        <f t="shared" si="3"/>
        <v>0</v>
      </c>
      <c r="S74" s="932">
        <f t="shared" si="3"/>
        <v>0</v>
      </c>
      <c r="T74" s="933">
        <f t="shared" si="3"/>
        <v>0</v>
      </c>
      <c r="U74" s="934">
        <f t="shared" si="3"/>
        <v>2300</v>
      </c>
      <c r="V74" s="935"/>
      <c r="W74" s="935"/>
      <c r="X74" s="935"/>
      <c r="Y74" s="936"/>
      <c r="Z74" s="937">
        <f t="shared" si="3"/>
        <v>0</v>
      </c>
      <c r="AA74" s="932">
        <f t="shared" si="3"/>
        <v>0</v>
      </c>
      <c r="AB74" s="932">
        <f t="shared" si="3"/>
        <v>0</v>
      </c>
      <c r="AC74" s="932">
        <f t="shared" si="3"/>
        <v>0</v>
      </c>
      <c r="AD74" s="933">
        <f t="shared" si="3"/>
        <v>0</v>
      </c>
      <c r="AE74" s="937">
        <f t="shared" si="3"/>
        <v>15500</v>
      </c>
      <c r="AF74" s="932">
        <f t="shared" si="3"/>
        <v>0</v>
      </c>
      <c r="AG74" s="933">
        <f t="shared" si="3"/>
        <v>0</v>
      </c>
      <c r="AH74" s="937">
        <f t="shared" si="3"/>
        <v>0</v>
      </c>
      <c r="AI74" s="932">
        <f t="shared" si="3"/>
        <v>0</v>
      </c>
      <c r="AJ74" s="933">
        <f t="shared" si="3"/>
        <v>0</v>
      </c>
      <c r="AK74" s="937">
        <f t="shared" si="3"/>
        <v>5000</v>
      </c>
      <c r="AL74" s="932">
        <f t="shared" si="3"/>
        <v>0</v>
      </c>
      <c r="AM74" s="933">
        <f t="shared" si="3"/>
        <v>0</v>
      </c>
      <c r="AN74" s="937">
        <f t="shared" ref="AN74:AS74" si="4">AN40+AN73</f>
        <v>0</v>
      </c>
      <c r="AO74" s="932">
        <f t="shared" si="4"/>
        <v>0</v>
      </c>
      <c r="AP74" s="933">
        <f t="shared" si="4"/>
        <v>0</v>
      </c>
      <c r="AQ74" s="937">
        <f t="shared" si="4"/>
        <v>0</v>
      </c>
      <c r="AR74" s="932">
        <f t="shared" si="4"/>
        <v>0</v>
      </c>
      <c r="AS74" s="933">
        <f t="shared" si="4"/>
        <v>0</v>
      </c>
      <c r="AT74" s="539">
        <f>AT40+AT73</f>
        <v>300000</v>
      </c>
      <c r="AU74" s="539">
        <f>AU40+AU73</f>
        <v>690000</v>
      </c>
      <c r="AV74" s="539">
        <f>AV40+AV73</f>
        <v>0</v>
      </c>
      <c r="AW74" s="540">
        <f>AW40+AW73</f>
        <v>1017800</v>
      </c>
      <c r="AX74" s="541">
        <f>AX40+AX73</f>
        <v>0</v>
      </c>
      <c r="AY74" s="529"/>
      <c r="AZ74" s="529"/>
      <c r="BA74" s="529"/>
      <c r="BB74" s="529"/>
      <c r="BC74" s="529"/>
      <c r="BD74" s="529"/>
      <c r="BF74" s="530"/>
      <c r="BG74" s="531"/>
      <c r="BH74" s="530"/>
    </row>
    <row r="75" spans="1:60" s="189" customFormat="1" ht="21" customHeight="1" x14ac:dyDescent="0.15">
      <c r="A75" s="455">
        <v>9</v>
      </c>
      <c r="B75" s="916">
        <f>'事業精算 (9)'!$C$6</f>
        <v>0</v>
      </c>
      <c r="C75" s="917"/>
      <c r="D75" s="917"/>
      <c r="E75" s="918"/>
      <c r="F75" s="456">
        <f>'事業精算 (9)'!$F$8</f>
        <v>0</v>
      </c>
      <c r="G75" s="457">
        <f>SUM(G78:G79)</f>
        <v>0</v>
      </c>
      <c r="H75" s="458">
        <f>SUM(F75:G75)</f>
        <v>0</v>
      </c>
      <c r="J75" s="459"/>
      <c r="K75" s="919">
        <f>L76+L77+L80+L81+L82</f>
        <v>0</v>
      </c>
      <c r="L75" s="919"/>
      <c r="M75" s="919"/>
      <c r="N75" s="920"/>
      <c r="P75" s="878">
        <f>'事業精算 (9)'!$E$28</f>
        <v>0</v>
      </c>
      <c r="Q75" s="879"/>
      <c r="R75" s="879"/>
      <c r="S75" s="879"/>
      <c r="T75" s="880"/>
      <c r="U75" s="875">
        <f>'事業精算 (9)'!$H$35</f>
        <v>0</v>
      </c>
      <c r="V75" s="876"/>
      <c r="W75" s="876"/>
      <c r="X75" s="876"/>
      <c r="Y75" s="877"/>
      <c r="Z75" s="881">
        <f>'事業精算 (9)'!$H$39</f>
        <v>0</v>
      </c>
      <c r="AA75" s="879"/>
      <c r="AB75" s="879"/>
      <c r="AC75" s="879"/>
      <c r="AD75" s="880"/>
      <c r="AE75" s="881">
        <f>SUM(AG76:AG82)</f>
        <v>0</v>
      </c>
      <c r="AF75" s="879"/>
      <c r="AG75" s="880"/>
      <c r="AH75" s="881">
        <f>SUM(AJ76:AJ78)</f>
        <v>0</v>
      </c>
      <c r="AI75" s="879"/>
      <c r="AJ75" s="880"/>
      <c r="AK75" s="881">
        <f>'事業精算 (9)'!$E$50</f>
        <v>0</v>
      </c>
      <c r="AL75" s="879"/>
      <c r="AM75" s="880"/>
      <c r="AN75" s="872">
        <f>'事業精算 (9)'!$E$51</f>
        <v>0</v>
      </c>
      <c r="AO75" s="873"/>
      <c r="AP75" s="874"/>
      <c r="AQ75" s="875">
        <f>SUM(AS76:AS77)</f>
        <v>0</v>
      </c>
      <c r="AR75" s="876"/>
      <c r="AS75" s="877"/>
      <c r="AT75" s="602">
        <f>'事業精算 (9)'!$E$54</f>
        <v>0</v>
      </c>
      <c r="AU75" s="602">
        <f>'事業精算 (9)'!$E$55</f>
        <v>0</v>
      </c>
      <c r="AV75" s="460">
        <f>'事業精算 (9)'!$E$56</f>
        <v>0</v>
      </c>
      <c r="AW75" s="461">
        <f>SUM(P75:AV75)</f>
        <v>0</v>
      </c>
      <c r="AX75" s="462">
        <f>K75-AW75</f>
        <v>0</v>
      </c>
      <c r="AY75" s="463"/>
      <c r="AZ75">
        <f>IF(A76=0,0,1)</f>
        <v>0</v>
      </c>
      <c r="BA75" s="463"/>
      <c r="BB75" s="463"/>
      <c r="BC75" s="463"/>
      <c r="BD75" s="463"/>
      <c r="BF75" s="464" t="s">
        <v>2</v>
      </c>
      <c r="BG75" s="465" t="s">
        <v>3</v>
      </c>
      <c r="BH75" s="464" t="s">
        <v>4</v>
      </c>
    </row>
    <row r="76" spans="1:60" s="189" customFormat="1" ht="21" customHeight="1" x14ac:dyDescent="0.15">
      <c r="A76" s="887">
        <f>'事業精算 (9)'!$C$13</f>
        <v>0</v>
      </c>
      <c r="B76" s="466">
        <f>'事業精算 (9)'!$J$6</f>
        <v>0</v>
      </c>
      <c r="C76" s="467" t="s">
        <v>105</v>
      </c>
      <c r="D76" s="467">
        <f>'事業精算 (9)'!$L$6</f>
        <v>0</v>
      </c>
      <c r="E76" s="468" t="s">
        <v>26</v>
      </c>
      <c r="F76" s="469" t="s">
        <v>13</v>
      </c>
      <c r="G76" s="470" t="s">
        <v>13</v>
      </c>
      <c r="H76" s="471" t="s">
        <v>13</v>
      </c>
      <c r="J76" s="472" t="s">
        <v>14</v>
      </c>
      <c r="K76" s="473" t="s">
        <v>196</v>
      </c>
      <c r="L76" s="894">
        <f>'事業精算 (9)'!$G$17</f>
        <v>0</v>
      </c>
      <c r="M76" s="894"/>
      <c r="N76" s="895"/>
      <c r="P76" s="474" t="s">
        <v>25</v>
      </c>
      <c r="Q76" s="475"/>
      <c r="R76" s="476" t="s">
        <v>13</v>
      </c>
      <c r="S76" s="475"/>
      <c r="T76" s="477" t="s">
        <v>26</v>
      </c>
      <c r="U76" s="478" t="s">
        <v>25</v>
      </c>
      <c r="V76" s="475"/>
      <c r="W76" s="476" t="s">
        <v>13</v>
      </c>
      <c r="X76" s="476"/>
      <c r="Y76" s="476"/>
      <c r="Z76" s="478" t="s">
        <v>25</v>
      </c>
      <c r="AA76" s="475"/>
      <c r="AB76" s="476" t="s">
        <v>13</v>
      </c>
      <c r="AC76" s="475"/>
      <c r="AD76" s="477" t="s">
        <v>105</v>
      </c>
      <c r="AE76" s="479" t="s">
        <v>14</v>
      </c>
      <c r="AF76" s="420" t="s">
        <v>29</v>
      </c>
      <c r="AG76" s="480">
        <f>'事業精算 (9)'!$J$40</f>
        <v>0</v>
      </c>
      <c r="AH76" s="479" t="s">
        <v>14</v>
      </c>
      <c r="AI76" s="420" t="s">
        <v>189</v>
      </c>
      <c r="AJ76" s="481">
        <f>'事業精算 (9)'!$J$47</f>
        <v>0</v>
      </c>
      <c r="AK76" s="479"/>
      <c r="AL76" s="420"/>
      <c r="AM76" s="482"/>
      <c r="AN76" s="483"/>
      <c r="AO76" s="475"/>
      <c r="AP76" s="482"/>
      <c r="AQ76" s="483" t="s">
        <v>14</v>
      </c>
      <c r="AR76" s="420" t="s">
        <v>195</v>
      </c>
      <c r="AS76" s="481">
        <f>'事業精算 (9)'!$J$52</f>
        <v>0</v>
      </c>
      <c r="AT76" s="613"/>
      <c r="AU76" s="613"/>
      <c r="AV76" s="475"/>
      <c r="AW76" s="484"/>
      <c r="AX76" s="485"/>
      <c r="AY76" s="475"/>
      <c r="AZ76" s="475"/>
      <c r="BA76" s="475"/>
      <c r="BB76" s="475"/>
      <c r="BC76" s="475"/>
      <c r="BD76" s="475"/>
      <c r="BF76" s="486"/>
      <c r="BG76" s="483"/>
      <c r="BH76" s="487"/>
    </row>
    <row r="77" spans="1:60" s="189" customFormat="1" ht="21" customHeight="1" x14ac:dyDescent="0.15">
      <c r="A77" s="887"/>
      <c r="B77" s="899" t="s">
        <v>41</v>
      </c>
      <c r="C77" s="900"/>
      <c r="D77" s="900"/>
      <c r="E77" s="901"/>
      <c r="F77" s="488" t="s">
        <v>83</v>
      </c>
      <c r="G77" s="475"/>
      <c r="H77" s="489"/>
      <c r="J77" s="472" t="s">
        <v>15</v>
      </c>
      <c r="K77" s="490" t="s">
        <v>199</v>
      </c>
      <c r="L77" s="921">
        <f>'事業精算 (9)'!$G$19</f>
        <v>0</v>
      </c>
      <c r="M77" s="921"/>
      <c r="N77" s="922"/>
      <c r="P77" s="491">
        <f>'事業精算 (9)'!$M$28</f>
        <v>0</v>
      </c>
      <c r="Q77" s="420" t="s">
        <v>24</v>
      </c>
      <c r="R77" s="420">
        <f>'事業精算 (9)'!$O$28</f>
        <v>0</v>
      </c>
      <c r="S77" s="420" t="s">
        <v>24</v>
      </c>
      <c r="T77" s="492">
        <f>'事業精算 (9)'!$Q$28</f>
        <v>0</v>
      </c>
      <c r="U77" s="493">
        <f>'事業精算 (9)'!$M$32</f>
        <v>0</v>
      </c>
      <c r="V77" s="420" t="s">
        <v>24</v>
      </c>
      <c r="W77" s="420">
        <f>'事業精算 (9)'!$O$32</f>
        <v>0</v>
      </c>
      <c r="X77" s="475"/>
      <c r="Y77" s="420"/>
      <c r="Z77" s="493">
        <f>'事業精算 (9)'!$M$36</f>
        <v>0</v>
      </c>
      <c r="AA77" s="420" t="s">
        <v>24</v>
      </c>
      <c r="AB77" s="420">
        <f>'事業精算 (9)'!$O$36</f>
        <v>0</v>
      </c>
      <c r="AC77" s="420" t="s">
        <v>24</v>
      </c>
      <c r="AD77" s="492">
        <f>'事業精算 (9)'!$Q$36</f>
        <v>0</v>
      </c>
      <c r="AE77" s="479" t="s">
        <v>15</v>
      </c>
      <c r="AF77" s="420" t="s">
        <v>28</v>
      </c>
      <c r="AG77" s="480">
        <f>'事業精算 (9)'!$J$41</f>
        <v>0</v>
      </c>
      <c r="AH77" s="479" t="s">
        <v>15</v>
      </c>
      <c r="AI77" s="420" t="s">
        <v>193</v>
      </c>
      <c r="AJ77" s="481">
        <f>'事業精算 (9)'!$J$48</f>
        <v>0</v>
      </c>
      <c r="AK77" s="479"/>
      <c r="AL77" s="420"/>
      <c r="AM77" s="482"/>
      <c r="AN77" s="483"/>
      <c r="AO77" s="475"/>
      <c r="AP77" s="482"/>
      <c r="AQ77" s="483"/>
      <c r="AR77" s="420"/>
      <c r="AS77" s="481"/>
      <c r="AT77" s="613"/>
      <c r="AU77" s="613"/>
      <c r="AV77" s="475"/>
      <c r="AW77" s="484"/>
      <c r="AX77" s="485"/>
      <c r="AY77" s="475"/>
      <c r="AZ77" s="475"/>
      <c r="BA77" s="475"/>
      <c r="BB77" s="475"/>
      <c r="BC77" s="475"/>
      <c r="BD77" s="475"/>
      <c r="BF77" s="487">
        <f>P77*R77*T77</f>
        <v>0</v>
      </c>
      <c r="BG77" s="483">
        <f>U77*W77</f>
        <v>0</v>
      </c>
      <c r="BH77" s="487">
        <f>Z77*AB77*AD77</f>
        <v>0</v>
      </c>
    </row>
    <row r="78" spans="1:60" s="189" customFormat="1" ht="21" customHeight="1" x14ac:dyDescent="0.15">
      <c r="A78" s="887"/>
      <c r="B78" s="896">
        <f>'事業精算 (9)'!$C$11</f>
        <v>0</v>
      </c>
      <c r="C78" s="897"/>
      <c r="D78" s="897"/>
      <c r="E78" s="898"/>
      <c r="F78" s="494" t="s">
        <v>84</v>
      </c>
      <c r="G78" s="475">
        <f>'事業精算 (9)'!$F$9</f>
        <v>0</v>
      </c>
      <c r="H78" s="495" t="s">
        <v>13</v>
      </c>
      <c r="J78" s="496" t="s">
        <v>20</v>
      </c>
      <c r="K78" s="497">
        <f>'事業精算 (9)'!$K$19</f>
        <v>0</v>
      </c>
      <c r="L78" s="420" t="s">
        <v>21</v>
      </c>
      <c r="M78" s="420">
        <f>'事業精算 (9)'!$M$19</f>
        <v>0</v>
      </c>
      <c r="N78" s="498" t="s">
        <v>22</v>
      </c>
      <c r="P78" s="491">
        <f>'事業精算 (9)'!$M$29</f>
        <v>0</v>
      </c>
      <c r="Q78" s="420" t="s">
        <v>24</v>
      </c>
      <c r="R78" s="420">
        <f>'事業精算 (9)'!$O$29</f>
        <v>0</v>
      </c>
      <c r="S78" s="420" t="s">
        <v>24</v>
      </c>
      <c r="T78" s="492">
        <f>'事業精算 (9)'!$Q$29</f>
        <v>0</v>
      </c>
      <c r="U78" s="493">
        <f>'事業精算 (9)'!$M$33</f>
        <v>0</v>
      </c>
      <c r="V78" s="420" t="s">
        <v>24</v>
      </c>
      <c r="W78" s="420">
        <f>'事業精算 (9)'!$O$33</f>
        <v>0</v>
      </c>
      <c r="X78" s="475"/>
      <c r="Y78" s="420"/>
      <c r="Z78" s="493">
        <f>'事業精算 (9)'!$M$37</f>
        <v>0</v>
      </c>
      <c r="AA78" s="420" t="s">
        <v>24</v>
      </c>
      <c r="AB78" s="420">
        <f>'事業精算 (9)'!$O$37</f>
        <v>0</v>
      </c>
      <c r="AC78" s="420" t="s">
        <v>24</v>
      </c>
      <c r="AD78" s="492">
        <f>'事業精算 (9)'!$Q$37</f>
        <v>0</v>
      </c>
      <c r="AE78" s="479" t="s">
        <v>16</v>
      </c>
      <c r="AF78" s="420" t="s">
        <v>104</v>
      </c>
      <c r="AG78" s="480">
        <f>'事業精算 (9)'!$J$42</f>
        <v>0</v>
      </c>
      <c r="AH78" s="479" t="s">
        <v>17</v>
      </c>
      <c r="AI78" s="420" t="s">
        <v>390</v>
      </c>
      <c r="AJ78" s="482">
        <f>'事業精算 (9)'!$J$49</f>
        <v>0</v>
      </c>
      <c r="AK78" s="479"/>
      <c r="AL78" s="420"/>
      <c r="AM78" s="482"/>
      <c r="AN78" s="483"/>
      <c r="AO78" s="475"/>
      <c r="AP78" s="482"/>
      <c r="AQ78" s="483"/>
      <c r="AR78" s="475"/>
      <c r="AS78" s="482"/>
      <c r="AT78" s="614"/>
      <c r="AU78" s="614"/>
      <c r="AV78" s="475"/>
      <c r="AW78" s="484"/>
      <c r="AX78" s="485"/>
      <c r="AY78" s="475"/>
      <c r="AZ78" s="475"/>
      <c r="BA78" s="475"/>
      <c r="BB78" s="475"/>
      <c r="BC78" s="475"/>
      <c r="BD78" s="475"/>
      <c r="BF78" s="487"/>
      <c r="BG78" s="483"/>
      <c r="BH78" s="487"/>
    </row>
    <row r="79" spans="1:60" s="189" customFormat="1" ht="21" customHeight="1" x14ac:dyDescent="0.15">
      <c r="A79" s="887"/>
      <c r="B79" s="896"/>
      <c r="C79" s="897"/>
      <c r="D79" s="897"/>
      <c r="E79" s="898"/>
      <c r="F79" s="494" t="s">
        <v>85</v>
      </c>
      <c r="G79" s="475">
        <f>'事業精算 (9)'!$I$9</f>
        <v>0</v>
      </c>
      <c r="H79" s="495" t="s">
        <v>13</v>
      </c>
      <c r="J79" s="496" t="s">
        <v>20</v>
      </c>
      <c r="K79" s="497">
        <f>'事業精算 (9)'!$K$20</f>
        <v>0</v>
      </c>
      <c r="L79" s="420" t="s">
        <v>21</v>
      </c>
      <c r="M79" s="420">
        <f>'事業精算 (9)'!$M$20</f>
        <v>0</v>
      </c>
      <c r="N79" s="498" t="s">
        <v>22</v>
      </c>
      <c r="P79" s="491">
        <f>'事業精算 (9)'!$M$30</f>
        <v>0</v>
      </c>
      <c r="Q79" s="420" t="s">
        <v>24</v>
      </c>
      <c r="R79" s="420">
        <f>'事業精算 (9)'!$O$30</f>
        <v>0</v>
      </c>
      <c r="S79" s="420" t="s">
        <v>24</v>
      </c>
      <c r="T79" s="492">
        <f>'事業精算 (9)'!$Q$30</f>
        <v>0</v>
      </c>
      <c r="U79" s="493">
        <f>'事業精算 (9)'!$M$34</f>
        <v>0</v>
      </c>
      <c r="V79" s="420" t="s">
        <v>24</v>
      </c>
      <c r="W79" s="420">
        <f>'事業精算 (9)'!$O$34</f>
        <v>0</v>
      </c>
      <c r="X79" s="475"/>
      <c r="Y79" s="420"/>
      <c r="Z79" s="493">
        <f>'事業精算 (9)'!$M$38</f>
        <v>0</v>
      </c>
      <c r="AA79" s="420" t="s">
        <v>24</v>
      </c>
      <c r="AB79" s="420">
        <f>'事業精算 (9)'!$O$38</f>
        <v>0</v>
      </c>
      <c r="AC79" s="420" t="s">
        <v>24</v>
      </c>
      <c r="AD79" s="492">
        <f>'事業精算 (9)'!$Q$38</f>
        <v>0</v>
      </c>
      <c r="AE79" s="479" t="s">
        <v>18</v>
      </c>
      <c r="AF79" s="420" t="s">
        <v>72</v>
      </c>
      <c r="AG79" s="480">
        <f>'事業精算 (9)'!$J$43</f>
        <v>0</v>
      </c>
      <c r="AH79" s="479"/>
      <c r="AI79" s="420"/>
      <c r="AJ79" s="482"/>
      <c r="AK79" s="479"/>
      <c r="AL79" s="420"/>
      <c r="AM79" s="482"/>
      <c r="AN79" s="483"/>
      <c r="AO79" s="475"/>
      <c r="AP79" s="482"/>
      <c r="AQ79" s="483"/>
      <c r="AR79" s="475"/>
      <c r="AS79" s="482"/>
      <c r="AT79" s="614"/>
      <c r="AU79" s="614"/>
      <c r="AV79" s="475"/>
      <c r="AW79" s="484"/>
      <c r="AX79" s="485"/>
      <c r="AY79" s="475"/>
      <c r="AZ79" s="475"/>
      <c r="BA79" s="475"/>
      <c r="BB79" s="475"/>
      <c r="BC79" s="475"/>
      <c r="BD79" s="475"/>
      <c r="BF79" s="487">
        <f>P79*R79*T79</f>
        <v>0</v>
      </c>
      <c r="BG79" s="483">
        <f>U79*W79</f>
        <v>0</v>
      </c>
      <c r="BH79" s="487">
        <f>Z79*AB79*AD79</f>
        <v>0</v>
      </c>
    </row>
    <row r="80" spans="1:60" s="189" customFormat="1" ht="21" customHeight="1" x14ac:dyDescent="0.15">
      <c r="A80" s="887"/>
      <c r="B80" s="899" t="s">
        <v>39</v>
      </c>
      <c r="C80" s="900"/>
      <c r="D80" s="900"/>
      <c r="E80" s="901"/>
      <c r="F80" s="483"/>
      <c r="G80" s="475"/>
      <c r="H80" s="489"/>
      <c r="J80" s="472" t="s">
        <v>17</v>
      </c>
      <c r="K80" s="490" t="s">
        <v>198</v>
      </c>
      <c r="L80" s="904">
        <f>'事業精算 (9)'!$G$18</f>
        <v>0</v>
      </c>
      <c r="M80" s="904"/>
      <c r="N80" s="905"/>
      <c r="P80" s="491">
        <f>'事業精算 (9)'!$M$31</f>
        <v>0</v>
      </c>
      <c r="Q80" s="420" t="s">
        <v>411</v>
      </c>
      <c r="R80" s="420">
        <f>'事業精算 (9)'!$O$31</f>
        <v>0</v>
      </c>
      <c r="S80" s="902" t="s">
        <v>410</v>
      </c>
      <c r="T80" s="903"/>
      <c r="U80" s="493">
        <f>'事業精算 (9)'!$M$35</f>
        <v>0</v>
      </c>
      <c r="V80" s="420" t="s">
        <v>411</v>
      </c>
      <c r="W80" s="420">
        <f>'事業精算 (9)'!$O$35</f>
        <v>0</v>
      </c>
      <c r="X80" s="923" t="s">
        <v>410</v>
      </c>
      <c r="Y80" s="924"/>
      <c r="Z80" s="493">
        <f>'事業精算 (9)'!$M$39</f>
        <v>0</v>
      </c>
      <c r="AA80" s="420" t="s">
        <v>412</v>
      </c>
      <c r="AB80" s="420">
        <f>'事業精算 (9)'!$O$39</f>
        <v>0</v>
      </c>
      <c r="AC80" s="902" t="s">
        <v>410</v>
      </c>
      <c r="AD80" s="903"/>
      <c r="AE80" s="479" t="s">
        <v>27</v>
      </c>
      <c r="AF80" s="420" t="s">
        <v>74</v>
      </c>
      <c r="AG80" s="480">
        <f>'事業精算 (9)'!$J$44</f>
        <v>0</v>
      </c>
      <c r="AH80" s="479"/>
      <c r="AI80" s="420"/>
      <c r="AJ80" s="482"/>
      <c r="AK80" s="479"/>
      <c r="AL80" s="420"/>
      <c r="AM80" s="482"/>
      <c r="AN80" s="483"/>
      <c r="AO80" s="475"/>
      <c r="AP80" s="482"/>
      <c r="AQ80" s="483"/>
      <c r="AR80" s="475"/>
      <c r="AS80" s="482"/>
      <c r="AT80" s="614"/>
      <c r="AU80" s="614"/>
      <c r="AV80" s="475"/>
      <c r="AW80" s="484"/>
      <c r="AX80" s="485"/>
      <c r="AY80" s="475"/>
      <c r="AZ80" s="475"/>
      <c r="BA80" s="475"/>
      <c r="BB80" s="475"/>
      <c r="BC80" s="475"/>
      <c r="BD80" s="475"/>
      <c r="BF80" s="487">
        <f>P80*R80*T80</f>
        <v>0</v>
      </c>
      <c r="BG80" s="483">
        <f>U80*W80</f>
        <v>0</v>
      </c>
      <c r="BH80" s="487">
        <f>Z80*AB80*AD80</f>
        <v>0</v>
      </c>
    </row>
    <row r="81" spans="1:60" s="189" customFormat="1" ht="21" customHeight="1" x14ac:dyDescent="0.15">
      <c r="A81" s="887"/>
      <c r="B81" s="906">
        <f>'事業精算 (9)'!$C$12</f>
        <v>0</v>
      </c>
      <c r="C81" s="907"/>
      <c r="D81" s="907"/>
      <c r="E81" s="908"/>
      <c r="F81" s="483"/>
      <c r="G81" s="475"/>
      <c r="H81" s="489"/>
      <c r="J81" s="472" t="s">
        <v>19</v>
      </c>
      <c r="K81" s="473" t="s">
        <v>200</v>
      </c>
      <c r="L81" s="912">
        <f>'事業精算 (9)'!$G$21</f>
        <v>0</v>
      </c>
      <c r="M81" s="912"/>
      <c r="N81" s="913"/>
      <c r="P81" s="499"/>
      <c r="Q81" s="420"/>
      <c r="R81" s="475"/>
      <c r="S81" s="420"/>
      <c r="T81" s="482"/>
      <c r="U81" s="483"/>
      <c r="V81" s="420"/>
      <c r="W81" s="475"/>
      <c r="X81" s="475"/>
      <c r="Y81" s="475"/>
      <c r="Z81" s="483"/>
      <c r="AA81" s="420"/>
      <c r="AB81" s="475"/>
      <c r="AC81" s="420"/>
      <c r="AD81" s="482"/>
      <c r="AE81" s="479" t="s">
        <v>31</v>
      </c>
      <c r="AF81" s="500" t="s">
        <v>30</v>
      </c>
      <c r="AG81" s="480">
        <f>'事業精算 (9)'!$J$45</f>
        <v>0</v>
      </c>
      <c r="AH81" s="479"/>
      <c r="AI81" s="420"/>
      <c r="AJ81" s="482"/>
      <c r="AK81" s="479"/>
      <c r="AL81" s="473"/>
      <c r="AM81" s="501"/>
      <c r="AN81" s="502"/>
      <c r="AO81" s="503"/>
      <c r="AP81" s="501"/>
      <c r="AQ81" s="502"/>
      <c r="AR81" s="503"/>
      <c r="AS81" s="501"/>
      <c r="AT81" s="615"/>
      <c r="AU81" s="615"/>
      <c r="AV81" s="503"/>
      <c r="AW81" s="484"/>
      <c r="AX81" s="485"/>
      <c r="AY81" s="475"/>
      <c r="AZ81" s="475"/>
      <c r="BA81" s="475"/>
      <c r="BB81" s="475"/>
      <c r="BC81" s="475"/>
      <c r="BD81" s="475"/>
      <c r="BF81" s="487">
        <f>P81*R81*T81</f>
        <v>0</v>
      </c>
      <c r="BG81" s="483">
        <f>U81*W81</f>
        <v>0</v>
      </c>
      <c r="BH81" s="487">
        <f>Z81*AB81*AD81</f>
        <v>0</v>
      </c>
    </row>
    <row r="82" spans="1:60" s="189" customFormat="1" ht="21" customHeight="1" x14ac:dyDescent="0.15">
      <c r="A82" s="888"/>
      <c r="B82" s="909"/>
      <c r="C82" s="910"/>
      <c r="D82" s="910"/>
      <c r="E82" s="911"/>
      <c r="F82" s="504"/>
      <c r="G82" s="505"/>
      <c r="H82" s="506"/>
      <c r="J82" s="472" t="s">
        <v>27</v>
      </c>
      <c r="K82" s="420" t="s">
        <v>201</v>
      </c>
      <c r="L82" s="914">
        <f>'事業精算 (9)'!$G$22</f>
        <v>0</v>
      </c>
      <c r="M82" s="914"/>
      <c r="N82" s="915"/>
      <c r="P82" s="507"/>
      <c r="Q82" s="508"/>
      <c r="R82" s="505"/>
      <c r="S82" s="508"/>
      <c r="T82" s="509"/>
      <c r="U82" s="504"/>
      <c r="V82" s="508"/>
      <c r="W82" s="505"/>
      <c r="X82" s="505"/>
      <c r="Y82" s="505"/>
      <c r="Z82" s="504"/>
      <c r="AA82" s="508"/>
      <c r="AB82" s="505"/>
      <c r="AC82" s="508"/>
      <c r="AD82" s="509"/>
      <c r="AE82" s="510" t="s">
        <v>70</v>
      </c>
      <c r="AF82" s="508" t="s">
        <v>73</v>
      </c>
      <c r="AG82" s="511">
        <f>'事業精算 (9)'!$J$46</f>
        <v>0</v>
      </c>
      <c r="AH82" s="510"/>
      <c r="AI82" s="508"/>
      <c r="AJ82" s="509"/>
      <c r="AK82" s="510"/>
      <c r="AL82" s="508"/>
      <c r="AM82" s="509"/>
      <c r="AN82" s="504"/>
      <c r="AO82" s="505"/>
      <c r="AP82" s="509"/>
      <c r="AQ82" s="504"/>
      <c r="AR82" s="505"/>
      <c r="AS82" s="509"/>
      <c r="AT82" s="505"/>
      <c r="AU82" s="505"/>
      <c r="AV82" s="505"/>
      <c r="AW82" s="512"/>
      <c r="AX82" s="513"/>
      <c r="AY82" s="475"/>
      <c r="AZ82" s="475"/>
      <c r="BA82" s="475"/>
      <c r="BB82" s="475"/>
      <c r="BC82" s="475"/>
      <c r="BD82" s="475"/>
      <c r="BF82" s="514">
        <f>P82*R82*T82</f>
        <v>0</v>
      </c>
      <c r="BG82" s="504">
        <f>U82*W82</f>
        <v>0</v>
      </c>
      <c r="BH82" s="514">
        <f>Z82*AB82*AD82</f>
        <v>0</v>
      </c>
    </row>
    <row r="83" spans="1:60" s="342" customFormat="1" ht="21" customHeight="1" x14ac:dyDescent="0.15">
      <c r="A83" s="542">
        <v>10</v>
      </c>
      <c r="B83" s="916">
        <f>'事業精算 (10)'!$C$6</f>
        <v>0</v>
      </c>
      <c r="C83" s="917"/>
      <c r="D83" s="917"/>
      <c r="E83" s="918"/>
      <c r="F83" s="456">
        <f>'事業精算 (10)'!$F$8</f>
        <v>0</v>
      </c>
      <c r="G83" s="457">
        <f>SUM(G86:G87)</f>
        <v>0</v>
      </c>
      <c r="H83" s="458">
        <f>SUM(F83:G83)</f>
        <v>0</v>
      </c>
      <c r="I83" s="189"/>
      <c r="J83" s="459"/>
      <c r="K83" s="919">
        <f>L84+L85+L88+L89+L90</f>
        <v>0</v>
      </c>
      <c r="L83" s="919"/>
      <c r="M83" s="919"/>
      <c r="N83" s="920"/>
      <c r="O83" s="189"/>
      <c r="P83" s="878">
        <f>'事業精算 (10)'!$E$28</f>
        <v>0</v>
      </c>
      <c r="Q83" s="879"/>
      <c r="R83" s="879"/>
      <c r="S83" s="879"/>
      <c r="T83" s="880"/>
      <c r="U83" s="875">
        <f>'事業精算 (10)'!$H$35</f>
        <v>0</v>
      </c>
      <c r="V83" s="876"/>
      <c r="W83" s="876"/>
      <c r="X83" s="876"/>
      <c r="Y83" s="877"/>
      <c r="Z83" s="881">
        <f>'事業精算 (10)'!$H$39</f>
        <v>0</v>
      </c>
      <c r="AA83" s="879"/>
      <c r="AB83" s="879"/>
      <c r="AC83" s="879"/>
      <c r="AD83" s="880"/>
      <c r="AE83" s="881">
        <f>SUM(AG84:AG90)</f>
        <v>0</v>
      </c>
      <c r="AF83" s="879"/>
      <c r="AG83" s="880"/>
      <c r="AH83" s="881">
        <f>SUM(AJ84:AJ86)</f>
        <v>0</v>
      </c>
      <c r="AI83" s="879"/>
      <c r="AJ83" s="880"/>
      <c r="AK83" s="881">
        <f>'事業精算 (10)'!$E$50</f>
        <v>0</v>
      </c>
      <c r="AL83" s="879"/>
      <c r="AM83" s="880"/>
      <c r="AN83" s="872">
        <f>'事業精算 (10)'!$E$51</f>
        <v>0</v>
      </c>
      <c r="AO83" s="873"/>
      <c r="AP83" s="874"/>
      <c r="AQ83" s="875">
        <f>SUM(AS84:AS85)</f>
        <v>0</v>
      </c>
      <c r="AR83" s="876"/>
      <c r="AS83" s="877"/>
      <c r="AT83" s="602">
        <f>'事業精算 (10)'!$E$54</f>
        <v>0</v>
      </c>
      <c r="AU83" s="602">
        <f>'事業精算 (10)'!$E$55</f>
        <v>0</v>
      </c>
      <c r="AV83" s="460">
        <f>'事業精算 (10)'!$E$56</f>
        <v>0</v>
      </c>
      <c r="AW83" s="461">
        <f>SUM(P83:AV83)</f>
        <v>0</v>
      </c>
      <c r="AX83" s="462">
        <f>K83-AW83</f>
        <v>0</v>
      </c>
      <c r="AY83" s="463"/>
      <c r="AZ83">
        <f>IF(A84=0,0,1)</f>
        <v>0</v>
      </c>
      <c r="BA83" s="421"/>
      <c r="BB83" s="421"/>
      <c r="BC83" s="421"/>
      <c r="BD83" s="421"/>
      <c r="BF83" s="422" t="s">
        <v>2</v>
      </c>
      <c r="BG83" s="423" t="s">
        <v>3</v>
      </c>
      <c r="BH83" s="422" t="s">
        <v>4</v>
      </c>
    </row>
    <row r="84" spans="1:60" s="342" customFormat="1" ht="21" customHeight="1" x14ac:dyDescent="0.15">
      <c r="A84" s="887">
        <f>'事業精算 (10)'!$C$13</f>
        <v>0</v>
      </c>
      <c r="B84" s="466">
        <f>'事業精算 (10)'!$J$6</f>
        <v>0</v>
      </c>
      <c r="C84" s="467" t="s">
        <v>105</v>
      </c>
      <c r="D84" s="467">
        <f>'事業精算 (10)'!$L$6</f>
        <v>0</v>
      </c>
      <c r="E84" s="468" t="s">
        <v>26</v>
      </c>
      <c r="F84" s="469" t="s">
        <v>13</v>
      </c>
      <c r="G84" s="470" t="s">
        <v>13</v>
      </c>
      <c r="H84" s="471" t="s">
        <v>13</v>
      </c>
      <c r="I84" s="189"/>
      <c r="J84" s="472" t="s">
        <v>14</v>
      </c>
      <c r="K84" s="473" t="s">
        <v>196</v>
      </c>
      <c r="L84" s="894">
        <f>'事業精算 (10)'!$G$17</f>
        <v>0</v>
      </c>
      <c r="M84" s="894"/>
      <c r="N84" s="895"/>
      <c r="O84" s="189"/>
      <c r="P84" s="474" t="s">
        <v>25</v>
      </c>
      <c r="Q84" s="475"/>
      <c r="R84" s="476" t="s">
        <v>13</v>
      </c>
      <c r="S84" s="475"/>
      <c r="T84" s="477" t="s">
        <v>26</v>
      </c>
      <c r="U84" s="478" t="s">
        <v>25</v>
      </c>
      <c r="V84" s="475"/>
      <c r="W84" s="476" t="s">
        <v>13</v>
      </c>
      <c r="X84" s="476"/>
      <c r="Y84" s="476"/>
      <c r="Z84" s="478" t="s">
        <v>25</v>
      </c>
      <c r="AA84" s="475"/>
      <c r="AB84" s="476" t="s">
        <v>13</v>
      </c>
      <c r="AC84" s="475"/>
      <c r="AD84" s="477" t="s">
        <v>105</v>
      </c>
      <c r="AE84" s="479" t="s">
        <v>14</v>
      </c>
      <c r="AF84" s="420" t="s">
        <v>29</v>
      </c>
      <c r="AG84" s="480">
        <f>'事業精算 (10)'!$J$40</f>
        <v>0</v>
      </c>
      <c r="AH84" s="479" t="s">
        <v>14</v>
      </c>
      <c r="AI84" s="420" t="s">
        <v>189</v>
      </c>
      <c r="AJ84" s="481">
        <f>'事業精算 (10)'!$J$47</f>
        <v>0</v>
      </c>
      <c r="AK84" s="479"/>
      <c r="AL84" s="420"/>
      <c r="AM84" s="482"/>
      <c r="AN84" s="483"/>
      <c r="AO84" s="475"/>
      <c r="AP84" s="482"/>
      <c r="AQ84" s="483" t="s">
        <v>14</v>
      </c>
      <c r="AR84" s="420" t="s">
        <v>195</v>
      </c>
      <c r="AS84" s="481">
        <f>'事業精算 (10)'!$J$52</f>
        <v>0</v>
      </c>
      <c r="AT84" s="613"/>
      <c r="AU84" s="613"/>
      <c r="AV84" s="475"/>
      <c r="AW84" s="484"/>
      <c r="AX84" s="485"/>
      <c r="AY84" s="475"/>
      <c r="AZ84" s="343"/>
      <c r="BA84" s="343"/>
      <c r="BB84" s="343"/>
      <c r="BC84" s="343"/>
      <c r="BD84" s="343"/>
      <c r="BF84" s="424"/>
      <c r="BG84" s="344"/>
      <c r="BH84" s="425"/>
    </row>
    <row r="85" spans="1:60" s="342" customFormat="1" ht="21" customHeight="1" x14ac:dyDescent="0.15">
      <c r="A85" s="887"/>
      <c r="B85" s="899" t="s">
        <v>41</v>
      </c>
      <c r="C85" s="900"/>
      <c r="D85" s="900"/>
      <c r="E85" s="901"/>
      <c r="F85" s="488" t="s">
        <v>83</v>
      </c>
      <c r="G85" s="475"/>
      <c r="H85" s="489"/>
      <c r="I85" s="189"/>
      <c r="J85" s="472" t="s">
        <v>15</v>
      </c>
      <c r="K85" s="490" t="s">
        <v>199</v>
      </c>
      <c r="L85" s="921">
        <f>'事業精算 (10)'!$G$19</f>
        <v>0</v>
      </c>
      <c r="M85" s="921"/>
      <c r="N85" s="922"/>
      <c r="O85" s="189"/>
      <c r="P85" s="491">
        <f>'事業精算 (10)'!$M$28</f>
        <v>0</v>
      </c>
      <c r="Q85" s="420" t="s">
        <v>24</v>
      </c>
      <c r="R85" s="420">
        <f>'事業精算 (10)'!$O$28</f>
        <v>0</v>
      </c>
      <c r="S85" s="420" t="s">
        <v>24</v>
      </c>
      <c r="T85" s="492">
        <f>'事業精算 (10)'!$Q$28</f>
        <v>0</v>
      </c>
      <c r="U85" s="493">
        <f>'事業精算 (10)'!$M$32</f>
        <v>0</v>
      </c>
      <c r="V85" s="420" t="s">
        <v>24</v>
      </c>
      <c r="W85" s="420">
        <f>'事業精算 (10)'!$O$32</f>
        <v>0</v>
      </c>
      <c r="X85" s="475"/>
      <c r="Y85" s="420"/>
      <c r="Z85" s="493">
        <f>'事業精算 (10)'!$M$36</f>
        <v>0</v>
      </c>
      <c r="AA85" s="420" t="s">
        <v>24</v>
      </c>
      <c r="AB85" s="420">
        <f>'事業精算 (10)'!$O$36</f>
        <v>0</v>
      </c>
      <c r="AC85" s="420" t="s">
        <v>24</v>
      </c>
      <c r="AD85" s="492">
        <f>'事業精算 (10)'!$Q$36</f>
        <v>0</v>
      </c>
      <c r="AE85" s="479" t="s">
        <v>15</v>
      </c>
      <c r="AF85" s="420" t="s">
        <v>28</v>
      </c>
      <c r="AG85" s="480">
        <f>'事業精算 (10)'!$J$41</f>
        <v>0</v>
      </c>
      <c r="AH85" s="479" t="s">
        <v>15</v>
      </c>
      <c r="AI85" s="420" t="s">
        <v>193</v>
      </c>
      <c r="AJ85" s="481">
        <f>'事業精算 (10)'!$J$48</f>
        <v>0</v>
      </c>
      <c r="AK85" s="479"/>
      <c r="AL85" s="420"/>
      <c r="AM85" s="482"/>
      <c r="AN85" s="483"/>
      <c r="AO85" s="475"/>
      <c r="AP85" s="482"/>
      <c r="AQ85" s="483"/>
      <c r="AR85" s="420"/>
      <c r="AS85" s="481"/>
      <c r="AT85" s="613"/>
      <c r="AU85" s="613"/>
      <c r="AV85" s="475"/>
      <c r="AW85" s="484"/>
      <c r="AX85" s="485"/>
      <c r="AY85" s="475"/>
      <c r="AZ85" s="343"/>
      <c r="BA85" s="343"/>
      <c r="BB85" s="343"/>
      <c r="BC85" s="343"/>
      <c r="BD85" s="343"/>
      <c r="BF85" s="425">
        <f>P85*R85*T85</f>
        <v>0</v>
      </c>
      <c r="BG85" s="344">
        <f>U85*W85</f>
        <v>0</v>
      </c>
      <c r="BH85" s="425">
        <f>Z85*AB85*AD85</f>
        <v>0</v>
      </c>
    </row>
    <row r="86" spans="1:60" s="342" customFormat="1" ht="21" customHeight="1" x14ac:dyDescent="0.15">
      <c r="A86" s="887"/>
      <c r="B86" s="896">
        <f>'事業精算 (10)'!$C$11</f>
        <v>0</v>
      </c>
      <c r="C86" s="897"/>
      <c r="D86" s="897"/>
      <c r="E86" s="898"/>
      <c r="F86" s="494" t="s">
        <v>84</v>
      </c>
      <c r="G86" s="475">
        <f>'事業精算 (10)'!$F$9</f>
        <v>0</v>
      </c>
      <c r="H86" s="495" t="s">
        <v>13</v>
      </c>
      <c r="I86" s="189"/>
      <c r="J86" s="496" t="s">
        <v>20</v>
      </c>
      <c r="K86" s="497">
        <f>'事業精算 (10)'!$K$19</f>
        <v>0</v>
      </c>
      <c r="L86" s="420" t="s">
        <v>21</v>
      </c>
      <c r="M86" s="420">
        <f>'事業精算 (10)'!$M$19</f>
        <v>0</v>
      </c>
      <c r="N86" s="498" t="s">
        <v>22</v>
      </c>
      <c r="O86" s="189"/>
      <c r="P86" s="491">
        <f>'事業精算 (10)'!$M$29</f>
        <v>0</v>
      </c>
      <c r="Q86" s="420" t="s">
        <v>24</v>
      </c>
      <c r="R86" s="420">
        <f>'事業精算 (10)'!$O$29</f>
        <v>0</v>
      </c>
      <c r="S86" s="420" t="s">
        <v>24</v>
      </c>
      <c r="T86" s="492">
        <f>'事業精算 (10)'!$Q$29</f>
        <v>0</v>
      </c>
      <c r="U86" s="493">
        <f>'事業精算 (10)'!$M$33</f>
        <v>0</v>
      </c>
      <c r="V86" s="420" t="s">
        <v>24</v>
      </c>
      <c r="W86" s="420">
        <f>'事業精算 (10)'!$O$33</f>
        <v>0</v>
      </c>
      <c r="X86" s="475"/>
      <c r="Y86" s="420"/>
      <c r="Z86" s="493">
        <f>'事業精算 (10)'!$M$37</f>
        <v>0</v>
      </c>
      <c r="AA86" s="420" t="s">
        <v>24</v>
      </c>
      <c r="AB86" s="420">
        <f>'事業精算 (10)'!$O$37</f>
        <v>0</v>
      </c>
      <c r="AC86" s="420" t="s">
        <v>24</v>
      </c>
      <c r="AD86" s="492">
        <f>'事業精算 (10)'!$Q$37</f>
        <v>0</v>
      </c>
      <c r="AE86" s="479" t="s">
        <v>16</v>
      </c>
      <c r="AF86" s="420" t="s">
        <v>104</v>
      </c>
      <c r="AG86" s="480">
        <f>'事業精算 (10)'!$J$42</f>
        <v>0</v>
      </c>
      <c r="AH86" s="479" t="s">
        <v>17</v>
      </c>
      <c r="AI86" s="420" t="s">
        <v>390</v>
      </c>
      <c r="AJ86" s="482">
        <f>'事業精算 (10)'!$J$49</f>
        <v>0</v>
      </c>
      <c r="AK86" s="479"/>
      <c r="AL86" s="420"/>
      <c r="AM86" s="482"/>
      <c r="AN86" s="483"/>
      <c r="AO86" s="475"/>
      <c r="AP86" s="482"/>
      <c r="AQ86" s="483"/>
      <c r="AR86" s="475"/>
      <c r="AS86" s="482"/>
      <c r="AT86" s="614"/>
      <c r="AU86" s="614"/>
      <c r="AV86" s="475"/>
      <c r="AW86" s="484"/>
      <c r="AX86" s="485"/>
      <c r="AY86" s="475"/>
      <c r="AZ86" s="343"/>
      <c r="BA86" s="343"/>
      <c r="BB86" s="343"/>
      <c r="BC86" s="343"/>
      <c r="BD86" s="343"/>
      <c r="BF86" s="425"/>
      <c r="BG86" s="344"/>
      <c r="BH86" s="425"/>
    </row>
    <row r="87" spans="1:60" s="342" customFormat="1" ht="21" customHeight="1" x14ac:dyDescent="0.15">
      <c r="A87" s="887"/>
      <c r="B87" s="896"/>
      <c r="C87" s="897"/>
      <c r="D87" s="897"/>
      <c r="E87" s="898"/>
      <c r="F87" s="494" t="s">
        <v>85</v>
      </c>
      <c r="G87" s="475">
        <f>'事業精算 (10)'!$I$9</f>
        <v>0</v>
      </c>
      <c r="H87" s="495" t="s">
        <v>13</v>
      </c>
      <c r="I87" s="189"/>
      <c r="J87" s="496" t="s">
        <v>20</v>
      </c>
      <c r="K87" s="497">
        <f>'事業精算 (10)'!$K$20</f>
        <v>0</v>
      </c>
      <c r="L87" s="420" t="s">
        <v>21</v>
      </c>
      <c r="M87" s="420">
        <f>'事業精算 (10)'!$M$20</f>
        <v>0</v>
      </c>
      <c r="N87" s="498" t="s">
        <v>22</v>
      </c>
      <c r="O87" s="189"/>
      <c r="P87" s="491">
        <f>'事業精算 (10)'!$M$30</f>
        <v>0</v>
      </c>
      <c r="Q87" s="420" t="s">
        <v>24</v>
      </c>
      <c r="R87" s="420">
        <f>'事業精算 (10)'!$O$30</f>
        <v>0</v>
      </c>
      <c r="S87" s="420" t="s">
        <v>24</v>
      </c>
      <c r="T87" s="492">
        <f>'事業精算 (10)'!$Q$30</f>
        <v>0</v>
      </c>
      <c r="U87" s="493">
        <f>'事業精算 (10)'!$M$34</f>
        <v>0</v>
      </c>
      <c r="V87" s="420" t="s">
        <v>24</v>
      </c>
      <c r="W87" s="420">
        <f>'事業精算 (10)'!$O$34</f>
        <v>0</v>
      </c>
      <c r="X87" s="475"/>
      <c r="Y87" s="420"/>
      <c r="Z87" s="493">
        <f>'事業精算 (10)'!$M$38</f>
        <v>0</v>
      </c>
      <c r="AA87" s="420" t="s">
        <v>24</v>
      </c>
      <c r="AB87" s="420">
        <f>'事業精算 (10)'!$O$38</f>
        <v>0</v>
      </c>
      <c r="AC87" s="420" t="s">
        <v>24</v>
      </c>
      <c r="AD87" s="492">
        <f>'事業精算 (10)'!$Q$38</f>
        <v>0</v>
      </c>
      <c r="AE87" s="479" t="s">
        <v>18</v>
      </c>
      <c r="AF87" s="420" t="s">
        <v>72</v>
      </c>
      <c r="AG87" s="480">
        <f>'事業精算 (10)'!$J$43</f>
        <v>0</v>
      </c>
      <c r="AH87" s="479"/>
      <c r="AI87" s="420"/>
      <c r="AJ87" s="482"/>
      <c r="AK87" s="479"/>
      <c r="AL87" s="420"/>
      <c r="AM87" s="482"/>
      <c r="AN87" s="483"/>
      <c r="AO87" s="475"/>
      <c r="AP87" s="482"/>
      <c r="AQ87" s="483"/>
      <c r="AR87" s="475"/>
      <c r="AS87" s="482"/>
      <c r="AT87" s="614"/>
      <c r="AU87" s="614"/>
      <c r="AV87" s="475"/>
      <c r="AW87" s="484"/>
      <c r="AX87" s="485"/>
      <c r="AY87" s="475"/>
      <c r="AZ87" s="343"/>
      <c r="BA87" s="343"/>
      <c r="BB87" s="343"/>
      <c r="BC87" s="343"/>
      <c r="BD87" s="343"/>
      <c r="BF87" s="425">
        <f>P87*R87*T87</f>
        <v>0</v>
      </c>
      <c r="BG87" s="344">
        <f>U87*W87</f>
        <v>0</v>
      </c>
      <c r="BH87" s="425">
        <f>Z87*AB87*AD87</f>
        <v>0</v>
      </c>
    </row>
    <row r="88" spans="1:60" s="342" customFormat="1" ht="21" customHeight="1" x14ac:dyDescent="0.15">
      <c r="A88" s="887"/>
      <c r="B88" s="899" t="s">
        <v>39</v>
      </c>
      <c r="C88" s="900"/>
      <c r="D88" s="900"/>
      <c r="E88" s="901"/>
      <c r="F88" s="483"/>
      <c r="G88" s="475"/>
      <c r="H88" s="489"/>
      <c r="I88" s="189"/>
      <c r="J88" s="472" t="s">
        <v>17</v>
      </c>
      <c r="K88" s="490" t="s">
        <v>198</v>
      </c>
      <c r="L88" s="904">
        <f>'事業精算 (10)'!$G$18</f>
        <v>0</v>
      </c>
      <c r="M88" s="904"/>
      <c r="N88" s="905"/>
      <c r="O88" s="189"/>
      <c r="P88" s="491">
        <f>'事業精算 (10)'!$M$31</f>
        <v>0</v>
      </c>
      <c r="Q88" s="420" t="s">
        <v>411</v>
      </c>
      <c r="R88" s="420">
        <f>'事業精算 (10)'!$O$31</f>
        <v>0</v>
      </c>
      <c r="S88" s="902" t="s">
        <v>410</v>
      </c>
      <c r="T88" s="903"/>
      <c r="U88" s="493">
        <f>'事業精算 (10)'!$M$35</f>
        <v>0</v>
      </c>
      <c r="V88" s="420" t="s">
        <v>411</v>
      </c>
      <c r="W88" s="420">
        <f>'事業精算 (10)'!$O$35</f>
        <v>0</v>
      </c>
      <c r="X88" s="923" t="s">
        <v>410</v>
      </c>
      <c r="Y88" s="924"/>
      <c r="Z88" s="493">
        <f>'事業精算 (10)'!$M$39</f>
        <v>0</v>
      </c>
      <c r="AA88" s="420" t="s">
        <v>411</v>
      </c>
      <c r="AB88" s="420">
        <f>'事業精算 (10)'!$O$39</f>
        <v>0</v>
      </c>
      <c r="AC88" s="902" t="s">
        <v>410</v>
      </c>
      <c r="AD88" s="903"/>
      <c r="AE88" s="479" t="s">
        <v>27</v>
      </c>
      <c r="AF88" s="420" t="s">
        <v>74</v>
      </c>
      <c r="AG88" s="480">
        <f>'事業精算 (10)'!$J$44</f>
        <v>0</v>
      </c>
      <c r="AH88" s="479"/>
      <c r="AI88" s="420"/>
      <c r="AJ88" s="482"/>
      <c r="AK88" s="479"/>
      <c r="AL88" s="420"/>
      <c r="AM88" s="482"/>
      <c r="AN88" s="483"/>
      <c r="AO88" s="475"/>
      <c r="AP88" s="482"/>
      <c r="AQ88" s="483"/>
      <c r="AR88" s="475"/>
      <c r="AS88" s="482"/>
      <c r="AT88" s="614"/>
      <c r="AU88" s="614"/>
      <c r="AV88" s="475"/>
      <c r="AW88" s="484"/>
      <c r="AX88" s="485"/>
      <c r="AY88" s="475"/>
      <c r="AZ88" s="343"/>
      <c r="BA88" s="343"/>
      <c r="BB88" s="343"/>
      <c r="BC88" s="343"/>
      <c r="BD88" s="343"/>
      <c r="BF88" s="425">
        <f>P88*R88*T88</f>
        <v>0</v>
      </c>
      <c r="BG88" s="344">
        <f>U88*W88</f>
        <v>0</v>
      </c>
      <c r="BH88" s="425">
        <f>Z88*AB88*AD88</f>
        <v>0</v>
      </c>
    </row>
    <row r="89" spans="1:60" s="342" customFormat="1" ht="21" customHeight="1" x14ac:dyDescent="0.15">
      <c r="A89" s="887"/>
      <c r="B89" s="906">
        <f>'事業精算 (10)'!$C$12</f>
        <v>0</v>
      </c>
      <c r="C89" s="907"/>
      <c r="D89" s="907"/>
      <c r="E89" s="908"/>
      <c r="F89" s="483"/>
      <c r="G89" s="475"/>
      <c r="H89" s="489"/>
      <c r="I89" s="189"/>
      <c r="J89" s="472" t="s">
        <v>19</v>
      </c>
      <c r="K89" s="473" t="s">
        <v>200</v>
      </c>
      <c r="L89" s="912">
        <f>'事業精算 (10)'!$G$21</f>
        <v>0</v>
      </c>
      <c r="M89" s="912"/>
      <c r="N89" s="913"/>
      <c r="O89" s="189"/>
      <c r="P89" s="499"/>
      <c r="Q89" s="420"/>
      <c r="R89" s="475"/>
      <c r="S89" s="420"/>
      <c r="T89" s="482"/>
      <c r="U89" s="483"/>
      <c r="V89" s="420"/>
      <c r="W89" s="475"/>
      <c r="X89" s="475"/>
      <c r="Y89" s="475"/>
      <c r="Z89" s="483"/>
      <c r="AA89" s="420"/>
      <c r="AB89" s="475"/>
      <c r="AC89" s="420"/>
      <c r="AD89" s="482"/>
      <c r="AE89" s="479" t="s">
        <v>31</v>
      </c>
      <c r="AF89" s="500" t="s">
        <v>30</v>
      </c>
      <c r="AG89" s="480">
        <f>'事業精算 (10)'!$J$45</f>
        <v>0</v>
      </c>
      <c r="AH89" s="479"/>
      <c r="AI89" s="420"/>
      <c r="AJ89" s="482"/>
      <c r="AK89" s="479"/>
      <c r="AL89" s="473"/>
      <c r="AM89" s="501"/>
      <c r="AN89" s="502"/>
      <c r="AO89" s="503"/>
      <c r="AP89" s="501"/>
      <c r="AQ89" s="502"/>
      <c r="AR89" s="503"/>
      <c r="AS89" s="501"/>
      <c r="AT89" s="615"/>
      <c r="AU89" s="615"/>
      <c r="AV89" s="503"/>
      <c r="AW89" s="484"/>
      <c r="AX89" s="485"/>
      <c r="AY89" s="475"/>
      <c r="AZ89" s="343"/>
      <c r="BA89" s="343"/>
      <c r="BB89" s="343"/>
      <c r="BC89" s="343"/>
      <c r="BD89" s="343"/>
      <c r="BF89" s="425">
        <f>P89*R89*T89</f>
        <v>0</v>
      </c>
      <c r="BG89" s="344">
        <f>U89*W89</f>
        <v>0</v>
      </c>
      <c r="BH89" s="425">
        <f>Z89*AB89*AD89</f>
        <v>0</v>
      </c>
    </row>
    <row r="90" spans="1:60" s="342" customFormat="1" ht="21" customHeight="1" x14ac:dyDescent="0.15">
      <c r="A90" s="888"/>
      <c r="B90" s="909"/>
      <c r="C90" s="910"/>
      <c r="D90" s="910"/>
      <c r="E90" s="911"/>
      <c r="F90" s="504"/>
      <c r="G90" s="505"/>
      <c r="H90" s="506"/>
      <c r="I90" s="189"/>
      <c r="J90" s="472" t="s">
        <v>27</v>
      </c>
      <c r="K90" s="420" t="s">
        <v>201</v>
      </c>
      <c r="L90" s="914">
        <f>'事業精算 (10)'!$G$22</f>
        <v>0</v>
      </c>
      <c r="M90" s="914"/>
      <c r="N90" s="915"/>
      <c r="O90" s="189"/>
      <c r="P90" s="507"/>
      <c r="Q90" s="508"/>
      <c r="R90" s="505"/>
      <c r="S90" s="508"/>
      <c r="T90" s="509"/>
      <c r="U90" s="504"/>
      <c r="V90" s="508"/>
      <c r="W90" s="505"/>
      <c r="X90" s="505"/>
      <c r="Y90" s="505"/>
      <c r="Z90" s="504"/>
      <c r="AA90" s="508"/>
      <c r="AB90" s="505"/>
      <c r="AC90" s="508"/>
      <c r="AD90" s="509"/>
      <c r="AE90" s="510" t="s">
        <v>70</v>
      </c>
      <c r="AF90" s="508" t="s">
        <v>73</v>
      </c>
      <c r="AG90" s="511">
        <f>'事業精算 (10)'!$J$46</f>
        <v>0</v>
      </c>
      <c r="AH90" s="510"/>
      <c r="AI90" s="508"/>
      <c r="AJ90" s="509"/>
      <c r="AK90" s="510"/>
      <c r="AL90" s="508"/>
      <c r="AM90" s="509"/>
      <c r="AN90" s="504"/>
      <c r="AO90" s="505"/>
      <c r="AP90" s="509"/>
      <c r="AQ90" s="504"/>
      <c r="AR90" s="505"/>
      <c r="AS90" s="509"/>
      <c r="AT90" s="505"/>
      <c r="AU90" s="505"/>
      <c r="AV90" s="505"/>
      <c r="AW90" s="512"/>
      <c r="AX90" s="513"/>
      <c r="AY90" s="475"/>
      <c r="AZ90" s="343"/>
      <c r="BA90" s="343"/>
      <c r="BB90" s="343"/>
      <c r="BC90" s="343"/>
      <c r="BD90" s="343"/>
      <c r="BF90" s="426">
        <f>P90*R90*T90</f>
        <v>0</v>
      </c>
      <c r="BG90" s="345">
        <f>U90*W90</f>
        <v>0</v>
      </c>
      <c r="BH90" s="426">
        <f>Z90*AB90*AD90</f>
        <v>0</v>
      </c>
    </row>
    <row r="91" spans="1:60" s="189" customFormat="1" ht="21" customHeight="1" x14ac:dyDescent="0.15">
      <c r="A91" s="542">
        <v>11</v>
      </c>
      <c r="B91" s="916">
        <f>'事業精算 (11)'!$C$6</f>
        <v>0</v>
      </c>
      <c r="C91" s="917"/>
      <c r="D91" s="917"/>
      <c r="E91" s="918"/>
      <c r="F91" s="456">
        <f>'事業精算 (11)'!$F$8</f>
        <v>0</v>
      </c>
      <c r="G91" s="457">
        <f>SUM(G94:G95)</f>
        <v>0</v>
      </c>
      <c r="H91" s="458">
        <f>SUM(F91:G91)</f>
        <v>0</v>
      </c>
      <c r="J91" s="459"/>
      <c r="K91" s="919">
        <f>L92+L93+L96+L97+L98</f>
        <v>0</v>
      </c>
      <c r="L91" s="919"/>
      <c r="M91" s="919"/>
      <c r="N91" s="920"/>
      <c r="P91" s="878">
        <f>'事業精算 (11)'!$E$28</f>
        <v>0</v>
      </c>
      <c r="Q91" s="879"/>
      <c r="R91" s="879"/>
      <c r="S91" s="879"/>
      <c r="T91" s="880"/>
      <c r="U91" s="875">
        <f>'事業精算 (11)'!$H$35</f>
        <v>0</v>
      </c>
      <c r="V91" s="876"/>
      <c r="W91" s="876"/>
      <c r="X91" s="876"/>
      <c r="Y91" s="877"/>
      <c r="Z91" s="881">
        <f>'事業精算 (11)'!$H$39</f>
        <v>0</v>
      </c>
      <c r="AA91" s="879"/>
      <c r="AB91" s="879"/>
      <c r="AC91" s="879"/>
      <c r="AD91" s="880"/>
      <c r="AE91" s="881">
        <f>SUM(AG92:AG98)</f>
        <v>0</v>
      </c>
      <c r="AF91" s="879"/>
      <c r="AG91" s="880"/>
      <c r="AH91" s="881">
        <f>SUM(AJ92:AJ94)</f>
        <v>0</v>
      </c>
      <c r="AI91" s="879"/>
      <c r="AJ91" s="880"/>
      <c r="AK91" s="881">
        <f>'事業精算 (11)'!$E$50</f>
        <v>0</v>
      </c>
      <c r="AL91" s="879"/>
      <c r="AM91" s="880"/>
      <c r="AN91" s="872">
        <f>'事業精算 (11)'!$E$51</f>
        <v>0</v>
      </c>
      <c r="AO91" s="873"/>
      <c r="AP91" s="874"/>
      <c r="AQ91" s="875">
        <f>SUM(AS92:AS93)</f>
        <v>0</v>
      </c>
      <c r="AR91" s="876"/>
      <c r="AS91" s="877"/>
      <c r="AT91" s="602">
        <f>'事業精算 (11)'!$E$54</f>
        <v>0</v>
      </c>
      <c r="AU91" s="602">
        <f>'事業精算 (11)'!$E$55</f>
        <v>0</v>
      </c>
      <c r="AV91" s="460">
        <f>'事業精算 (11)'!$E$56</f>
        <v>0</v>
      </c>
      <c r="AW91" s="461">
        <f>SUM(P91:AV91)</f>
        <v>0</v>
      </c>
      <c r="AX91" s="462">
        <f>K91-AW91</f>
        <v>0</v>
      </c>
      <c r="AY91" s="463"/>
      <c r="AZ91">
        <f>IF(A92=0,0,1)</f>
        <v>0</v>
      </c>
      <c r="BA91" s="463"/>
      <c r="BB91" s="463"/>
      <c r="BC91" s="463"/>
      <c r="BD91" s="463"/>
      <c r="BF91" s="464" t="s">
        <v>2</v>
      </c>
      <c r="BG91" s="465" t="s">
        <v>3</v>
      </c>
      <c r="BH91" s="464" t="s">
        <v>4</v>
      </c>
    </row>
    <row r="92" spans="1:60" s="189" customFormat="1" ht="21" customHeight="1" x14ac:dyDescent="0.15">
      <c r="A92" s="887">
        <f>'事業精算 (11)'!$C$13</f>
        <v>0</v>
      </c>
      <c r="B92" s="466">
        <f>'事業精算 (11)'!$J$6</f>
        <v>0</v>
      </c>
      <c r="C92" s="467" t="s">
        <v>105</v>
      </c>
      <c r="D92" s="467">
        <f>'事業精算 (11)'!$L$6</f>
        <v>0</v>
      </c>
      <c r="E92" s="468" t="s">
        <v>26</v>
      </c>
      <c r="F92" s="469" t="s">
        <v>13</v>
      </c>
      <c r="G92" s="470" t="s">
        <v>13</v>
      </c>
      <c r="H92" s="471" t="s">
        <v>13</v>
      </c>
      <c r="J92" s="472" t="s">
        <v>14</v>
      </c>
      <c r="K92" s="473" t="s">
        <v>196</v>
      </c>
      <c r="L92" s="894">
        <f>'事業精算 (11)'!$G$17</f>
        <v>0</v>
      </c>
      <c r="M92" s="894"/>
      <c r="N92" s="895"/>
      <c r="P92" s="474" t="s">
        <v>25</v>
      </c>
      <c r="Q92" s="475"/>
      <c r="R92" s="476" t="s">
        <v>13</v>
      </c>
      <c r="S92" s="475"/>
      <c r="T92" s="477" t="s">
        <v>26</v>
      </c>
      <c r="U92" s="478" t="s">
        <v>25</v>
      </c>
      <c r="V92" s="475"/>
      <c r="W92" s="476" t="s">
        <v>13</v>
      </c>
      <c r="X92" s="476"/>
      <c r="Y92" s="476"/>
      <c r="Z92" s="478" t="s">
        <v>25</v>
      </c>
      <c r="AA92" s="475"/>
      <c r="AB92" s="476" t="s">
        <v>13</v>
      </c>
      <c r="AC92" s="475"/>
      <c r="AD92" s="477" t="s">
        <v>105</v>
      </c>
      <c r="AE92" s="479" t="s">
        <v>14</v>
      </c>
      <c r="AF92" s="420" t="s">
        <v>29</v>
      </c>
      <c r="AG92" s="480">
        <f>'事業精算 (11)'!$J$40</f>
        <v>0</v>
      </c>
      <c r="AH92" s="479" t="s">
        <v>14</v>
      </c>
      <c r="AI92" s="420" t="s">
        <v>189</v>
      </c>
      <c r="AJ92" s="481">
        <f>'事業精算 (11)'!$J$47</f>
        <v>0</v>
      </c>
      <c r="AK92" s="479"/>
      <c r="AL92" s="420"/>
      <c r="AM92" s="482"/>
      <c r="AN92" s="483"/>
      <c r="AO92" s="475"/>
      <c r="AP92" s="482"/>
      <c r="AQ92" s="483" t="s">
        <v>14</v>
      </c>
      <c r="AR92" s="420" t="s">
        <v>195</v>
      </c>
      <c r="AS92" s="481">
        <f>'事業精算 (11)'!$J$52</f>
        <v>0</v>
      </c>
      <c r="AT92" s="613"/>
      <c r="AU92" s="613"/>
      <c r="AV92" s="475"/>
      <c r="AW92" s="484"/>
      <c r="AX92" s="485"/>
      <c r="AY92" s="475"/>
      <c r="AZ92" s="475"/>
      <c r="BA92" s="475"/>
      <c r="BB92" s="475"/>
      <c r="BC92" s="475"/>
      <c r="BD92" s="475"/>
      <c r="BF92" s="486"/>
      <c r="BG92" s="483"/>
      <c r="BH92" s="487"/>
    </row>
    <row r="93" spans="1:60" s="189" customFormat="1" ht="21" customHeight="1" x14ac:dyDescent="0.15">
      <c r="A93" s="887"/>
      <c r="B93" s="899" t="s">
        <v>41</v>
      </c>
      <c r="C93" s="900"/>
      <c r="D93" s="900"/>
      <c r="E93" s="901"/>
      <c r="F93" s="488" t="s">
        <v>83</v>
      </c>
      <c r="G93" s="475"/>
      <c r="H93" s="489"/>
      <c r="J93" s="472" t="s">
        <v>15</v>
      </c>
      <c r="K93" s="490" t="s">
        <v>199</v>
      </c>
      <c r="L93" s="921">
        <f>'事業精算 (11)'!$G$19</f>
        <v>0</v>
      </c>
      <c r="M93" s="921"/>
      <c r="N93" s="922"/>
      <c r="P93" s="491">
        <f>'事業精算 (11)'!$M$28</f>
        <v>0</v>
      </c>
      <c r="Q93" s="420" t="s">
        <v>24</v>
      </c>
      <c r="R93" s="420">
        <f>'事業精算 (11)'!$O$28</f>
        <v>0</v>
      </c>
      <c r="S93" s="420" t="s">
        <v>24</v>
      </c>
      <c r="T93" s="492">
        <f>'事業精算 (11)'!$Q$28</f>
        <v>0</v>
      </c>
      <c r="U93" s="493">
        <f>'事業精算 (11)'!$M$32</f>
        <v>0</v>
      </c>
      <c r="V93" s="420" t="s">
        <v>24</v>
      </c>
      <c r="W93" s="420">
        <f>'事業精算 (11)'!$O$32</f>
        <v>0</v>
      </c>
      <c r="X93" s="475"/>
      <c r="Y93" s="420"/>
      <c r="Z93" s="493">
        <f>'事業精算 (11)'!$M$36</f>
        <v>0</v>
      </c>
      <c r="AA93" s="420" t="s">
        <v>24</v>
      </c>
      <c r="AB93" s="420">
        <f>'事業精算 (11)'!$O$36</f>
        <v>0</v>
      </c>
      <c r="AC93" s="420" t="s">
        <v>24</v>
      </c>
      <c r="AD93" s="492">
        <f>'事業精算 (11)'!$Q$36</f>
        <v>0</v>
      </c>
      <c r="AE93" s="479" t="s">
        <v>15</v>
      </c>
      <c r="AF93" s="420" t="s">
        <v>28</v>
      </c>
      <c r="AG93" s="480">
        <f>'事業精算 (11)'!$J$41</f>
        <v>0</v>
      </c>
      <c r="AH93" s="479" t="s">
        <v>15</v>
      </c>
      <c r="AI93" s="420" t="s">
        <v>193</v>
      </c>
      <c r="AJ93" s="481">
        <f>'事業精算 (11)'!$J$48</f>
        <v>0</v>
      </c>
      <c r="AK93" s="479"/>
      <c r="AL93" s="420"/>
      <c r="AM93" s="482"/>
      <c r="AN93" s="483"/>
      <c r="AO93" s="475"/>
      <c r="AP93" s="482"/>
      <c r="AQ93" s="483"/>
      <c r="AR93" s="420"/>
      <c r="AS93" s="481"/>
      <c r="AT93" s="613"/>
      <c r="AU93" s="613"/>
      <c r="AV93" s="475"/>
      <c r="AW93" s="484"/>
      <c r="AX93" s="485"/>
      <c r="AY93" s="475"/>
      <c r="AZ93" s="475"/>
      <c r="BA93" s="475"/>
      <c r="BB93" s="475"/>
      <c r="BC93" s="475"/>
      <c r="BD93" s="475"/>
      <c r="BF93" s="487">
        <f>P93*R93*T93</f>
        <v>0</v>
      </c>
      <c r="BG93" s="483">
        <f>U93*W93</f>
        <v>0</v>
      </c>
      <c r="BH93" s="487">
        <f>Z93*AB93*AD93</f>
        <v>0</v>
      </c>
    </row>
    <row r="94" spans="1:60" s="189" customFormat="1" ht="21" customHeight="1" x14ac:dyDescent="0.15">
      <c r="A94" s="887"/>
      <c r="B94" s="896">
        <f>'事業精算 (11)'!$C$11</f>
        <v>0</v>
      </c>
      <c r="C94" s="897"/>
      <c r="D94" s="897"/>
      <c r="E94" s="898"/>
      <c r="F94" s="494" t="s">
        <v>84</v>
      </c>
      <c r="G94" s="475">
        <f>'事業精算 (11)'!$F$9</f>
        <v>0</v>
      </c>
      <c r="H94" s="495" t="s">
        <v>13</v>
      </c>
      <c r="J94" s="496" t="s">
        <v>20</v>
      </c>
      <c r="K94" s="497">
        <f>'事業精算 (11)'!$K$19</f>
        <v>0</v>
      </c>
      <c r="L94" s="420" t="s">
        <v>21</v>
      </c>
      <c r="M94" s="420">
        <f>'事業精算 (11)'!$M$19</f>
        <v>0</v>
      </c>
      <c r="N94" s="498" t="s">
        <v>22</v>
      </c>
      <c r="P94" s="491">
        <f>'事業精算 (11)'!$M$29</f>
        <v>0</v>
      </c>
      <c r="Q94" s="420" t="s">
        <v>24</v>
      </c>
      <c r="R94" s="420">
        <f>'事業精算 (11)'!$O$29</f>
        <v>0</v>
      </c>
      <c r="S94" s="420" t="s">
        <v>24</v>
      </c>
      <c r="T94" s="492">
        <f>'事業精算 (11)'!$Q$29</f>
        <v>0</v>
      </c>
      <c r="U94" s="493">
        <f>'事業精算 (11)'!$M$33</f>
        <v>0</v>
      </c>
      <c r="V94" s="420" t="s">
        <v>24</v>
      </c>
      <c r="W94" s="420">
        <f>'事業精算 (11)'!$O$33</f>
        <v>0</v>
      </c>
      <c r="X94" s="475"/>
      <c r="Y94" s="420"/>
      <c r="Z94" s="493">
        <f>'事業精算 (11)'!$M$37</f>
        <v>0</v>
      </c>
      <c r="AA94" s="420" t="s">
        <v>24</v>
      </c>
      <c r="AB94" s="420">
        <f>'事業精算 (11)'!$O$37</f>
        <v>0</v>
      </c>
      <c r="AC94" s="420" t="s">
        <v>24</v>
      </c>
      <c r="AD94" s="492">
        <f>'事業精算 (11)'!$Q$37</f>
        <v>0</v>
      </c>
      <c r="AE94" s="479" t="s">
        <v>16</v>
      </c>
      <c r="AF94" s="420" t="s">
        <v>104</v>
      </c>
      <c r="AG94" s="480">
        <f>'事業精算 (11)'!$J$42</f>
        <v>0</v>
      </c>
      <c r="AH94" s="479" t="s">
        <v>17</v>
      </c>
      <c r="AI94" s="420" t="s">
        <v>390</v>
      </c>
      <c r="AJ94" s="482">
        <f>'事業精算 (11)'!$J$49</f>
        <v>0</v>
      </c>
      <c r="AK94" s="479"/>
      <c r="AL94" s="420"/>
      <c r="AM94" s="482"/>
      <c r="AN94" s="483"/>
      <c r="AO94" s="475"/>
      <c r="AP94" s="482"/>
      <c r="AQ94" s="483"/>
      <c r="AR94" s="475"/>
      <c r="AS94" s="482"/>
      <c r="AT94" s="614"/>
      <c r="AU94" s="614"/>
      <c r="AV94" s="475"/>
      <c r="AW94" s="484"/>
      <c r="AX94" s="485"/>
      <c r="AY94" s="475"/>
      <c r="AZ94" s="475"/>
      <c r="BA94" s="475"/>
      <c r="BB94" s="475"/>
      <c r="BC94" s="475"/>
      <c r="BD94" s="475"/>
      <c r="BF94" s="487"/>
      <c r="BG94" s="483"/>
      <c r="BH94" s="487"/>
    </row>
    <row r="95" spans="1:60" s="189" customFormat="1" ht="21" customHeight="1" x14ac:dyDescent="0.15">
      <c r="A95" s="887"/>
      <c r="B95" s="896"/>
      <c r="C95" s="897"/>
      <c r="D95" s="897"/>
      <c r="E95" s="898"/>
      <c r="F95" s="494" t="s">
        <v>85</v>
      </c>
      <c r="G95" s="475">
        <f>'事業精算 (11)'!$I$9</f>
        <v>0</v>
      </c>
      <c r="H95" s="495" t="s">
        <v>13</v>
      </c>
      <c r="J95" s="496" t="s">
        <v>20</v>
      </c>
      <c r="K95" s="497">
        <f>'事業精算 (11)'!$K$20</f>
        <v>0</v>
      </c>
      <c r="L95" s="420" t="s">
        <v>21</v>
      </c>
      <c r="M95" s="420">
        <f>'事業精算 (11)'!$M$20</f>
        <v>0</v>
      </c>
      <c r="N95" s="498" t="s">
        <v>22</v>
      </c>
      <c r="P95" s="491">
        <f>'事業精算 (11)'!$M$30</f>
        <v>0</v>
      </c>
      <c r="Q95" s="420" t="s">
        <v>24</v>
      </c>
      <c r="R95" s="420">
        <f>'事業精算 (11)'!$O$30</f>
        <v>0</v>
      </c>
      <c r="S95" s="420" t="s">
        <v>24</v>
      </c>
      <c r="T95" s="492">
        <f>'事業精算 (11)'!$Q$30</f>
        <v>0</v>
      </c>
      <c r="U95" s="493">
        <f>'事業精算 (11)'!$M$34</f>
        <v>0</v>
      </c>
      <c r="V95" s="420" t="s">
        <v>24</v>
      </c>
      <c r="W95" s="420">
        <f>'事業精算 (11)'!$O$34</f>
        <v>0</v>
      </c>
      <c r="X95" s="475"/>
      <c r="Y95" s="420"/>
      <c r="Z95" s="493">
        <f>'事業精算 (11)'!$M$38</f>
        <v>0</v>
      </c>
      <c r="AA95" s="420" t="s">
        <v>24</v>
      </c>
      <c r="AB95" s="420">
        <f>'事業精算 (11)'!$O$38</f>
        <v>0</v>
      </c>
      <c r="AC95" s="420" t="s">
        <v>24</v>
      </c>
      <c r="AD95" s="492">
        <f>'事業精算 (11)'!$Q$38</f>
        <v>0</v>
      </c>
      <c r="AE95" s="479" t="s">
        <v>18</v>
      </c>
      <c r="AF95" s="420" t="s">
        <v>72</v>
      </c>
      <c r="AG95" s="480">
        <f>'事業精算 (11)'!$J$43</f>
        <v>0</v>
      </c>
      <c r="AH95" s="479"/>
      <c r="AI95" s="420"/>
      <c r="AJ95" s="482"/>
      <c r="AK95" s="479"/>
      <c r="AL95" s="420"/>
      <c r="AM95" s="482"/>
      <c r="AN95" s="483"/>
      <c r="AO95" s="475"/>
      <c r="AP95" s="482"/>
      <c r="AQ95" s="483"/>
      <c r="AR95" s="475"/>
      <c r="AS95" s="482"/>
      <c r="AT95" s="614"/>
      <c r="AU95" s="614"/>
      <c r="AV95" s="475"/>
      <c r="AW95" s="484"/>
      <c r="AX95" s="485"/>
      <c r="AY95" s="475"/>
      <c r="AZ95" s="475"/>
      <c r="BA95" s="475"/>
      <c r="BB95" s="475"/>
      <c r="BC95" s="475"/>
      <c r="BD95" s="475"/>
      <c r="BF95" s="487">
        <f>P95*R95*T95</f>
        <v>0</v>
      </c>
      <c r="BG95" s="483">
        <f>U95*W95</f>
        <v>0</v>
      </c>
      <c r="BH95" s="487">
        <f>Z95*AB95*AD95</f>
        <v>0</v>
      </c>
    </row>
    <row r="96" spans="1:60" s="189" customFormat="1" ht="21" customHeight="1" x14ac:dyDescent="0.15">
      <c r="A96" s="887"/>
      <c r="B96" s="899" t="s">
        <v>39</v>
      </c>
      <c r="C96" s="900"/>
      <c r="D96" s="900"/>
      <c r="E96" s="901"/>
      <c r="F96" s="483"/>
      <c r="G96" s="475"/>
      <c r="H96" s="489"/>
      <c r="J96" s="472" t="s">
        <v>17</v>
      </c>
      <c r="K96" s="490" t="s">
        <v>198</v>
      </c>
      <c r="L96" s="904">
        <f>'事業精算 (11)'!$G$18</f>
        <v>0</v>
      </c>
      <c r="M96" s="904"/>
      <c r="N96" s="905"/>
      <c r="P96" s="491">
        <f>'事業精算 (11)'!$M$31</f>
        <v>0</v>
      </c>
      <c r="Q96" s="420" t="s">
        <v>411</v>
      </c>
      <c r="R96" s="420">
        <f>'事業精算 (11)'!$O$31</f>
        <v>0</v>
      </c>
      <c r="S96" s="902" t="s">
        <v>410</v>
      </c>
      <c r="T96" s="903"/>
      <c r="U96" s="493">
        <f>'事業精算 (11)'!$M$35</f>
        <v>0</v>
      </c>
      <c r="V96" s="420" t="s">
        <v>411</v>
      </c>
      <c r="W96" s="420">
        <f>'事業精算 (11)'!$O$35</f>
        <v>0</v>
      </c>
      <c r="X96" s="923" t="s">
        <v>410</v>
      </c>
      <c r="Y96" s="924"/>
      <c r="Z96" s="493">
        <f>'事業精算 (11)'!$M$39</f>
        <v>0</v>
      </c>
      <c r="AA96" s="420" t="s">
        <v>411</v>
      </c>
      <c r="AB96" s="420">
        <f>'事業精算 (11)'!$O$39</f>
        <v>0</v>
      </c>
      <c r="AC96" s="902" t="s">
        <v>410</v>
      </c>
      <c r="AD96" s="903"/>
      <c r="AE96" s="479" t="s">
        <v>27</v>
      </c>
      <c r="AF96" s="420" t="s">
        <v>74</v>
      </c>
      <c r="AG96" s="480">
        <f>'事業精算 (11)'!$J$44</f>
        <v>0</v>
      </c>
      <c r="AH96" s="479"/>
      <c r="AI96" s="420"/>
      <c r="AJ96" s="482"/>
      <c r="AK96" s="479"/>
      <c r="AL96" s="420"/>
      <c r="AM96" s="482"/>
      <c r="AN96" s="483"/>
      <c r="AO96" s="475"/>
      <c r="AP96" s="482"/>
      <c r="AQ96" s="483"/>
      <c r="AR96" s="475"/>
      <c r="AS96" s="482"/>
      <c r="AT96" s="614"/>
      <c r="AU96" s="614"/>
      <c r="AV96" s="475"/>
      <c r="AW96" s="484"/>
      <c r="AX96" s="485"/>
      <c r="AY96" s="475"/>
      <c r="AZ96" s="475"/>
      <c r="BA96" s="475"/>
      <c r="BB96" s="475"/>
      <c r="BC96" s="475"/>
      <c r="BD96" s="475"/>
      <c r="BF96" s="487">
        <f>P96*R96*T96</f>
        <v>0</v>
      </c>
      <c r="BG96" s="483">
        <f>U96*W96</f>
        <v>0</v>
      </c>
      <c r="BH96" s="487">
        <f>Z96*AB96*AD96</f>
        <v>0</v>
      </c>
    </row>
    <row r="97" spans="1:60" s="189" customFormat="1" ht="21" customHeight="1" x14ac:dyDescent="0.15">
      <c r="A97" s="887"/>
      <c r="B97" s="906">
        <f>'事業精算 (11)'!$C$12</f>
        <v>0</v>
      </c>
      <c r="C97" s="907"/>
      <c r="D97" s="907"/>
      <c r="E97" s="908"/>
      <c r="F97" s="483"/>
      <c r="G97" s="475"/>
      <c r="H97" s="489"/>
      <c r="J97" s="472" t="s">
        <v>19</v>
      </c>
      <c r="K97" s="473" t="s">
        <v>200</v>
      </c>
      <c r="L97" s="912">
        <f>'事業精算 (11)'!$G$21</f>
        <v>0</v>
      </c>
      <c r="M97" s="912"/>
      <c r="N97" s="913"/>
      <c r="P97" s="499"/>
      <c r="Q97" s="420"/>
      <c r="R97" s="475"/>
      <c r="S97" s="420"/>
      <c r="T97" s="482"/>
      <c r="U97" s="483"/>
      <c r="V97" s="420"/>
      <c r="W97" s="475"/>
      <c r="X97" s="475"/>
      <c r="Y97" s="475"/>
      <c r="Z97" s="483"/>
      <c r="AA97" s="420"/>
      <c r="AB97" s="475"/>
      <c r="AC97" s="420"/>
      <c r="AD97" s="482"/>
      <c r="AE97" s="479" t="s">
        <v>31</v>
      </c>
      <c r="AF97" s="500" t="s">
        <v>30</v>
      </c>
      <c r="AG97" s="480">
        <f>'事業精算 (11)'!$J$45</f>
        <v>0</v>
      </c>
      <c r="AH97" s="479"/>
      <c r="AI97" s="420"/>
      <c r="AJ97" s="482"/>
      <c r="AK97" s="479"/>
      <c r="AL97" s="473"/>
      <c r="AM97" s="501"/>
      <c r="AN97" s="502"/>
      <c r="AO97" s="503"/>
      <c r="AP97" s="501"/>
      <c r="AQ97" s="502"/>
      <c r="AR97" s="503"/>
      <c r="AS97" s="501"/>
      <c r="AT97" s="615"/>
      <c r="AU97" s="615"/>
      <c r="AV97" s="503"/>
      <c r="AW97" s="484"/>
      <c r="AX97" s="485"/>
      <c r="AY97" s="475"/>
      <c r="AZ97" s="475"/>
      <c r="BA97" s="475"/>
      <c r="BB97" s="475"/>
      <c r="BC97" s="475"/>
      <c r="BD97" s="475"/>
      <c r="BF97" s="487">
        <f>P97*R97*T97</f>
        <v>0</v>
      </c>
      <c r="BG97" s="483">
        <f>U97*W97</f>
        <v>0</v>
      </c>
      <c r="BH97" s="487">
        <f>Z97*AB97*AD97</f>
        <v>0</v>
      </c>
    </row>
    <row r="98" spans="1:60" s="189" customFormat="1" ht="21" customHeight="1" x14ac:dyDescent="0.15">
      <c r="A98" s="888"/>
      <c r="B98" s="909"/>
      <c r="C98" s="910"/>
      <c r="D98" s="910"/>
      <c r="E98" s="911"/>
      <c r="F98" s="504"/>
      <c r="G98" s="505"/>
      <c r="H98" s="506"/>
      <c r="J98" s="472" t="s">
        <v>27</v>
      </c>
      <c r="K98" s="420" t="s">
        <v>201</v>
      </c>
      <c r="L98" s="914">
        <f>'事業精算 (11)'!$G$22</f>
        <v>0</v>
      </c>
      <c r="M98" s="914"/>
      <c r="N98" s="915"/>
      <c r="P98" s="507"/>
      <c r="Q98" s="508"/>
      <c r="R98" s="505"/>
      <c r="S98" s="508"/>
      <c r="T98" s="509"/>
      <c r="U98" s="504"/>
      <c r="V98" s="508"/>
      <c r="W98" s="505"/>
      <c r="X98" s="505"/>
      <c r="Y98" s="505"/>
      <c r="Z98" s="504"/>
      <c r="AA98" s="508"/>
      <c r="AB98" s="505"/>
      <c r="AC98" s="508"/>
      <c r="AD98" s="509"/>
      <c r="AE98" s="510" t="s">
        <v>70</v>
      </c>
      <c r="AF98" s="508" t="s">
        <v>73</v>
      </c>
      <c r="AG98" s="511">
        <f>'事業精算 (11)'!$J$46</f>
        <v>0</v>
      </c>
      <c r="AH98" s="510"/>
      <c r="AI98" s="508"/>
      <c r="AJ98" s="509"/>
      <c r="AK98" s="510"/>
      <c r="AL98" s="508"/>
      <c r="AM98" s="509"/>
      <c r="AN98" s="504"/>
      <c r="AO98" s="505"/>
      <c r="AP98" s="509"/>
      <c r="AQ98" s="504"/>
      <c r="AR98" s="505"/>
      <c r="AS98" s="509"/>
      <c r="AT98" s="505"/>
      <c r="AU98" s="505"/>
      <c r="AV98" s="505"/>
      <c r="AW98" s="512"/>
      <c r="AX98" s="513"/>
      <c r="AY98" s="475"/>
      <c r="AZ98" s="475"/>
      <c r="BA98" s="475"/>
      <c r="BB98" s="475"/>
      <c r="BC98" s="475"/>
      <c r="BD98" s="475"/>
      <c r="BF98" s="514">
        <f>P98*R98*T98</f>
        <v>0</v>
      </c>
      <c r="BG98" s="504">
        <f>U98*W98</f>
        <v>0</v>
      </c>
      <c r="BH98" s="514">
        <f>Z98*AB98*AD98</f>
        <v>0</v>
      </c>
    </row>
    <row r="99" spans="1:60" s="189" customFormat="1" ht="21" customHeight="1" x14ac:dyDescent="0.15">
      <c r="A99" s="542">
        <v>12</v>
      </c>
      <c r="B99" s="916">
        <f>'事業精算 (12)'!$C$6</f>
        <v>0</v>
      </c>
      <c r="C99" s="917"/>
      <c r="D99" s="917"/>
      <c r="E99" s="918"/>
      <c r="F99" s="456">
        <f>'事業精算 (12)'!$F$8</f>
        <v>0</v>
      </c>
      <c r="G99" s="457">
        <f>SUM(G102:G103)</f>
        <v>0</v>
      </c>
      <c r="H99" s="458">
        <f>SUM(F99:G99)</f>
        <v>0</v>
      </c>
      <c r="J99" s="459"/>
      <c r="K99" s="919">
        <f>L100+L101+L104+L105+L106</f>
        <v>0</v>
      </c>
      <c r="L99" s="919"/>
      <c r="M99" s="919"/>
      <c r="N99" s="920"/>
      <c r="P99" s="878">
        <f>'事業精算 (12)'!$E$28</f>
        <v>0</v>
      </c>
      <c r="Q99" s="879"/>
      <c r="R99" s="879"/>
      <c r="S99" s="879"/>
      <c r="T99" s="880"/>
      <c r="U99" s="875">
        <f>'事業精算 (12)'!$H$35</f>
        <v>0</v>
      </c>
      <c r="V99" s="876"/>
      <c r="W99" s="876"/>
      <c r="X99" s="876"/>
      <c r="Y99" s="877"/>
      <c r="Z99" s="881">
        <f>'事業精算 (12)'!$H$39</f>
        <v>0</v>
      </c>
      <c r="AA99" s="879"/>
      <c r="AB99" s="879"/>
      <c r="AC99" s="879"/>
      <c r="AD99" s="880"/>
      <c r="AE99" s="881">
        <f>SUM(AG100:AG106)</f>
        <v>0</v>
      </c>
      <c r="AF99" s="879"/>
      <c r="AG99" s="880"/>
      <c r="AH99" s="881">
        <f>SUM(AJ100:AJ102)</f>
        <v>0</v>
      </c>
      <c r="AI99" s="879"/>
      <c r="AJ99" s="880"/>
      <c r="AK99" s="881">
        <f>'事業精算 (12)'!$E$50</f>
        <v>0</v>
      </c>
      <c r="AL99" s="879"/>
      <c r="AM99" s="880"/>
      <c r="AN99" s="872">
        <f>'事業精算 (12)'!$E$51</f>
        <v>0</v>
      </c>
      <c r="AO99" s="873"/>
      <c r="AP99" s="874"/>
      <c r="AQ99" s="875">
        <f>SUM(AS100:AS101)</f>
        <v>0</v>
      </c>
      <c r="AR99" s="876"/>
      <c r="AS99" s="877"/>
      <c r="AT99" s="602">
        <f>'事業精算 (12)'!$E$54</f>
        <v>0</v>
      </c>
      <c r="AU99" s="602">
        <f>'事業精算 (12)'!$E$55</f>
        <v>0</v>
      </c>
      <c r="AV99" s="460">
        <f>'事業精算 (12)'!$E$56</f>
        <v>0</v>
      </c>
      <c r="AW99" s="461">
        <f>SUM(P99:AV99)</f>
        <v>0</v>
      </c>
      <c r="AX99" s="462">
        <f>K99-AW99</f>
        <v>0</v>
      </c>
      <c r="AY99" s="463"/>
      <c r="AZ99">
        <f>IF(A100=0,0,1)</f>
        <v>0</v>
      </c>
      <c r="BA99" s="463"/>
      <c r="BB99" s="463"/>
      <c r="BC99" s="463"/>
      <c r="BD99" s="463"/>
      <c r="BF99" s="464" t="s">
        <v>2</v>
      </c>
      <c r="BG99" s="465" t="s">
        <v>3</v>
      </c>
      <c r="BH99" s="464" t="s">
        <v>4</v>
      </c>
    </row>
    <row r="100" spans="1:60" s="189" customFormat="1" ht="21" customHeight="1" x14ac:dyDescent="0.15">
      <c r="A100" s="887">
        <f>'事業精算 (12)'!$C$13</f>
        <v>0</v>
      </c>
      <c r="B100" s="466">
        <f>'事業精算 (12)'!$J$6</f>
        <v>0</v>
      </c>
      <c r="C100" s="467" t="s">
        <v>105</v>
      </c>
      <c r="D100" s="467">
        <f>'事業精算 (12)'!$L$6</f>
        <v>0</v>
      </c>
      <c r="E100" s="468" t="s">
        <v>26</v>
      </c>
      <c r="F100" s="469" t="s">
        <v>13</v>
      </c>
      <c r="G100" s="470" t="s">
        <v>13</v>
      </c>
      <c r="H100" s="471" t="s">
        <v>13</v>
      </c>
      <c r="J100" s="472" t="s">
        <v>14</v>
      </c>
      <c r="K100" s="473" t="s">
        <v>196</v>
      </c>
      <c r="L100" s="894">
        <f>'事業精算 (12)'!$G$17</f>
        <v>0</v>
      </c>
      <c r="M100" s="894"/>
      <c r="N100" s="895"/>
      <c r="P100" s="474" t="s">
        <v>25</v>
      </c>
      <c r="Q100" s="475"/>
      <c r="R100" s="476" t="s">
        <v>13</v>
      </c>
      <c r="S100" s="475"/>
      <c r="T100" s="477" t="s">
        <v>26</v>
      </c>
      <c r="U100" s="478" t="s">
        <v>25</v>
      </c>
      <c r="V100" s="475"/>
      <c r="W100" s="476" t="s">
        <v>13</v>
      </c>
      <c r="X100" s="476"/>
      <c r="Y100" s="476"/>
      <c r="Z100" s="478" t="s">
        <v>25</v>
      </c>
      <c r="AA100" s="475"/>
      <c r="AB100" s="476" t="s">
        <v>13</v>
      </c>
      <c r="AC100" s="475"/>
      <c r="AD100" s="477" t="s">
        <v>105</v>
      </c>
      <c r="AE100" s="479" t="s">
        <v>14</v>
      </c>
      <c r="AF100" s="420" t="s">
        <v>29</v>
      </c>
      <c r="AG100" s="480">
        <f>'事業精算 (12)'!$J$40</f>
        <v>0</v>
      </c>
      <c r="AH100" s="479" t="s">
        <v>14</v>
      </c>
      <c r="AI100" s="420" t="s">
        <v>189</v>
      </c>
      <c r="AJ100" s="481">
        <f>'事業精算 (12)'!$J$47</f>
        <v>0</v>
      </c>
      <c r="AK100" s="479"/>
      <c r="AL100" s="420"/>
      <c r="AM100" s="482"/>
      <c r="AN100" s="483"/>
      <c r="AO100" s="475"/>
      <c r="AP100" s="482"/>
      <c r="AQ100" s="483" t="s">
        <v>14</v>
      </c>
      <c r="AR100" s="420" t="s">
        <v>195</v>
      </c>
      <c r="AS100" s="481">
        <f>'事業精算 (12)'!$J$52</f>
        <v>0</v>
      </c>
      <c r="AT100" s="613"/>
      <c r="AU100" s="613"/>
      <c r="AV100" s="475"/>
      <c r="AW100" s="484"/>
      <c r="AX100" s="485"/>
      <c r="AY100" s="475"/>
      <c r="AZ100" s="475"/>
      <c r="BA100" s="475"/>
      <c r="BB100" s="475"/>
      <c r="BC100" s="475"/>
      <c r="BD100" s="475"/>
      <c r="BF100" s="486"/>
      <c r="BG100" s="483"/>
      <c r="BH100" s="487"/>
    </row>
    <row r="101" spans="1:60" s="189" customFormat="1" ht="21" customHeight="1" x14ac:dyDescent="0.15">
      <c r="A101" s="887"/>
      <c r="B101" s="899" t="s">
        <v>41</v>
      </c>
      <c r="C101" s="900"/>
      <c r="D101" s="900"/>
      <c r="E101" s="901"/>
      <c r="F101" s="488" t="s">
        <v>83</v>
      </c>
      <c r="G101" s="475"/>
      <c r="H101" s="489"/>
      <c r="J101" s="472" t="s">
        <v>15</v>
      </c>
      <c r="K101" s="490" t="s">
        <v>199</v>
      </c>
      <c r="L101" s="921">
        <f>'事業精算 (12)'!$G$19</f>
        <v>0</v>
      </c>
      <c r="M101" s="921"/>
      <c r="N101" s="922"/>
      <c r="P101" s="491">
        <f>'事業精算 (12)'!$M$28</f>
        <v>0</v>
      </c>
      <c r="Q101" s="420" t="s">
        <v>24</v>
      </c>
      <c r="R101" s="420">
        <f>'事業精算 (12)'!$O$28</f>
        <v>0</v>
      </c>
      <c r="S101" s="420" t="s">
        <v>24</v>
      </c>
      <c r="T101" s="492">
        <f>'事業精算 (12)'!$Q$28</f>
        <v>0</v>
      </c>
      <c r="U101" s="493">
        <f>'事業精算 (12)'!$M$32</f>
        <v>0</v>
      </c>
      <c r="V101" s="420" t="s">
        <v>24</v>
      </c>
      <c r="W101" s="420">
        <f>'事業精算 (12)'!$O$32</f>
        <v>0</v>
      </c>
      <c r="X101" s="475"/>
      <c r="Y101" s="420"/>
      <c r="Z101" s="493">
        <f>'事業精算 (12)'!$M$36</f>
        <v>0</v>
      </c>
      <c r="AA101" s="420" t="s">
        <v>24</v>
      </c>
      <c r="AB101" s="420">
        <f>'事業精算 (12)'!$O$36</f>
        <v>0</v>
      </c>
      <c r="AC101" s="420" t="s">
        <v>24</v>
      </c>
      <c r="AD101" s="492">
        <f>'事業精算 (12)'!$Q$36</f>
        <v>0</v>
      </c>
      <c r="AE101" s="479" t="s">
        <v>15</v>
      </c>
      <c r="AF101" s="420" t="s">
        <v>28</v>
      </c>
      <c r="AG101" s="480">
        <f>'事業精算 (12)'!$J$41</f>
        <v>0</v>
      </c>
      <c r="AH101" s="479" t="s">
        <v>15</v>
      </c>
      <c r="AI101" s="420" t="s">
        <v>193</v>
      </c>
      <c r="AJ101" s="481">
        <f>'事業精算 (12)'!$J$48</f>
        <v>0</v>
      </c>
      <c r="AK101" s="479"/>
      <c r="AL101" s="420"/>
      <c r="AM101" s="482"/>
      <c r="AN101" s="483"/>
      <c r="AO101" s="475"/>
      <c r="AP101" s="482"/>
      <c r="AQ101" s="483"/>
      <c r="AR101" s="420"/>
      <c r="AS101" s="481"/>
      <c r="AT101" s="613"/>
      <c r="AU101" s="613"/>
      <c r="AV101" s="475"/>
      <c r="AW101" s="484"/>
      <c r="AX101" s="485"/>
      <c r="AY101" s="475"/>
      <c r="AZ101" s="475"/>
      <c r="BA101" s="475"/>
      <c r="BB101" s="475"/>
      <c r="BC101" s="475"/>
      <c r="BD101" s="475"/>
      <c r="BF101" s="487">
        <f>P101*R101*T101</f>
        <v>0</v>
      </c>
      <c r="BG101" s="483">
        <f>U101*W101</f>
        <v>0</v>
      </c>
      <c r="BH101" s="487">
        <f>Z101*AB101*AD101</f>
        <v>0</v>
      </c>
    </row>
    <row r="102" spans="1:60" s="189" customFormat="1" ht="21" customHeight="1" x14ac:dyDescent="0.15">
      <c r="A102" s="887"/>
      <c r="B102" s="896">
        <f>'事業精算 (12)'!$C$11</f>
        <v>0</v>
      </c>
      <c r="C102" s="897"/>
      <c r="D102" s="897"/>
      <c r="E102" s="898"/>
      <c r="F102" s="494" t="s">
        <v>84</v>
      </c>
      <c r="G102" s="475">
        <f>'事業精算 (12)'!$F$9</f>
        <v>0</v>
      </c>
      <c r="H102" s="495" t="s">
        <v>13</v>
      </c>
      <c r="J102" s="496" t="s">
        <v>20</v>
      </c>
      <c r="K102" s="497">
        <f>'事業精算 (12)'!$K$19</f>
        <v>0</v>
      </c>
      <c r="L102" s="420" t="s">
        <v>21</v>
      </c>
      <c r="M102" s="420">
        <f>'事業精算 (12)'!$M$19</f>
        <v>0</v>
      </c>
      <c r="N102" s="498" t="s">
        <v>22</v>
      </c>
      <c r="P102" s="491">
        <f>'事業精算 (12)'!$M$29</f>
        <v>0</v>
      </c>
      <c r="Q102" s="420" t="s">
        <v>24</v>
      </c>
      <c r="R102" s="420">
        <f>'事業精算 (12)'!$O$29</f>
        <v>0</v>
      </c>
      <c r="S102" s="420" t="s">
        <v>24</v>
      </c>
      <c r="T102" s="492">
        <f>'事業精算 (12)'!$Q$29</f>
        <v>0</v>
      </c>
      <c r="U102" s="493">
        <f>'事業精算 (12)'!$M$33</f>
        <v>0</v>
      </c>
      <c r="V102" s="420" t="s">
        <v>24</v>
      </c>
      <c r="W102" s="420">
        <f>'事業精算 (12)'!$O$33</f>
        <v>0</v>
      </c>
      <c r="X102" s="475"/>
      <c r="Y102" s="420"/>
      <c r="Z102" s="493">
        <f>'事業精算 (12)'!$M$37</f>
        <v>0</v>
      </c>
      <c r="AA102" s="420" t="s">
        <v>24</v>
      </c>
      <c r="AB102" s="420">
        <f>'事業精算 (12)'!$O$37</f>
        <v>0</v>
      </c>
      <c r="AC102" s="420" t="s">
        <v>24</v>
      </c>
      <c r="AD102" s="492">
        <f>'事業精算 (12)'!$Q$37</f>
        <v>0</v>
      </c>
      <c r="AE102" s="479" t="s">
        <v>16</v>
      </c>
      <c r="AF102" s="420" t="s">
        <v>104</v>
      </c>
      <c r="AG102" s="480">
        <f>'事業精算 (12)'!$J$42</f>
        <v>0</v>
      </c>
      <c r="AH102" s="479" t="s">
        <v>17</v>
      </c>
      <c r="AI102" s="420" t="s">
        <v>390</v>
      </c>
      <c r="AJ102" s="482">
        <f>'事業精算 (12)'!$J$49</f>
        <v>0</v>
      </c>
      <c r="AK102" s="479"/>
      <c r="AL102" s="420"/>
      <c r="AM102" s="482"/>
      <c r="AN102" s="483"/>
      <c r="AO102" s="475"/>
      <c r="AP102" s="482"/>
      <c r="AQ102" s="483"/>
      <c r="AR102" s="475"/>
      <c r="AS102" s="482"/>
      <c r="AT102" s="614"/>
      <c r="AU102" s="614"/>
      <c r="AV102" s="475"/>
      <c r="AW102" s="484"/>
      <c r="AX102" s="485"/>
      <c r="AY102" s="475"/>
      <c r="AZ102" s="475"/>
      <c r="BA102" s="475"/>
      <c r="BB102" s="475"/>
      <c r="BC102" s="475"/>
      <c r="BD102" s="475"/>
      <c r="BF102" s="487"/>
      <c r="BG102" s="483"/>
      <c r="BH102" s="487"/>
    </row>
    <row r="103" spans="1:60" s="189" customFormat="1" ht="21" customHeight="1" x14ac:dyDescent="0.15">
      <c r="A103" s="887"/>
      <c r="B103" s="896"/>
      <c r="C103" s="897"/>
      <c r="D103" s="897"/>
      <c r="E103" s="898"/>
      <c r="F103" s="494" t="s">
        <v>85</v>
      </c>
      <c r="G103" s="475">
        <f>'事業精算 (12)'!$I$9</f>
        <v>0</v>
      </c>
      <c r="H103" s="495" t="s">
        <v>13</v>
      </c>
      <c r="J103" s="496" t="s">
        <v>20</v>
      </c>
      <c r="K103" s="497">
        <f>'事業精算 (12)'!$K$20</f>
        <v>0</v>
      </c>
      <c r="L103" s="420" t="s">
        <v>21</v>
      </c>
      <c r="M103" s="420">
        <f>'事業精算 (12)'!$M$20</f>
        <v>0</v>
      </c>
      <c r="N103" s="498" t="s">
        <v>22</v>
      </c>
      <c r="P103" s="491">
        <f>'事業精算 (12)'!$M$30</f>
        <v>0</v>
      </c>
      <c r="Q103" s="420" t="s">
        <v>24</v>
      </c>
      <c r="R103" s="420">
        <f>'事業精算 (12)'!$O$30</f>
        <v>0</v>
      </c>
      <c r="S103" s="420" t="s">
        <v>24</v>
      </c>
      <c r="T103" s="492">
        <f>'事業精算 (12)'!$Q$30</f>
        <v>0</v>
      </c>
      <c r="U103" s="493">
        <f>'事業精算 (12)'!$M$34</f>
        <v>0</v>
      </c>
      <c r="V103" s="420" t="s">
        <v>24</v>
      </c>
      <c r="W103" s="420">
        <f>'事業精算 (12)'!$O$34</f>
        <v>0</v>
      </c>
      <c r="X103" s="475"/>
      <c r="Y103" s="420"/>
      <c r="Z103" s="493">
        <f>'事業精算 (12)'!$M$38</f>
        <v>0</v>
      </c>
      <c r="AA103" s="420" t="s">
        <v>24</v>
      </c>
      <c r="AB103" s="420">
        <f>'事業精算 (12)'!$O$38</f>
        <v>0</v>
      </c>
      <c r="AC103" s="420" t="s">
        <v>24</v>
      </c>
      <c r="AD103" s="492">
        <f>'事業精算 (12)'!$Q$38</f>
        <v>0</v>
      </c>
      <c r="AE103" s="479" t="s">
        <v>18</v>
      </c>
      <c r="AF103" s="420" t="s">
        <v>72</v>
      </c>
      <c r="AG103" s="480">
        <f>'事業精算 (12)'!$J$43</f>
        <v>0</v>
      </c>
      <c r="AH103" s="479"/>
      <c r="AI103" s="420"/>
      <c r="AJ103" s="482"/>
      <c r="AK103" s="479"/>
      <c r="AL103" s="420"/>
      <c r="AM103" s="482"/>
      <c r="AN103" s="483"/>
      <c r="AO103" s="475"/>
      <c r="AP103" s="482"/>
      <c r="AQ103" s="483"/>
      <c r="AR103" s="475"/>
      <c r="AS103" s="482"/>
      <c r="AT103" s="614"/>
      <c r="AU103" s="614"/>
      <c r="AV103" s="475"/>
      <c r="AW103" s="484"/>
      <c r="AX103" s="485"/>
      <c r="AY103" s="475"/>
      <c r="AZ103" s="475"/>
      <c r="BA103" s="475"/>
      <c r="BB103" s="475"/>
      <c r="BC103" s="475"/>
      <c r="BD103" s="475"/>
      <c r="BF103" s="487">
        <f>P103*R103*T103</f>
        <v>0</v>
      </c>
      <c r="BG103" s="483">
        <f>U103*W103</f>
        <v>0</v>
      </c>
      <c r="BH103" s="487">
        <f>Z103*AB103*AD103</f>
        <v>0</v>
      </c>
    </row>
    <row r="104" spans="1:60" s="189" customFormat="1" ht="21" customHeight="1" x14ac:dyDescent="0.15">
      <c r="A104" s="887"/>
      <c r="B104" s="899" t="s">
        <v>39</v>
      </c>
      <c r="C104" s="900"/>
      <c r="D104" s="900"/>
      <c r="E104" s="901"/>
      <c r="F104" s="483"/>
      <c r="G104" s="475"/>
      <c r="H104" s="489"/>
      <c r="J104" s="472" t="s">
        <v>17</v>
      </c>
      <c r="K104" s="490" t="s">
        <v>198</v>
      </c>
      <c r="L104" s="904">
        <f>'事業精算 (12)'!$G$18</f>
        <v>0</v>
      </c>
      <c r="M104" s="904"/>
      <c r="N104" s="905"/>
      <c r="P104" s="491">
        <f>'事業精算 (12)'!$M$31</f>
        <v>0</v>
      </c>
      <c r="Q104" s="420" t="s">
        <v>411</v>
      </c>
      <c r="R104" s="420">
        <f>'事業精算 (12)'!$O$31</f>
        <v>0</v>
      </c>
      <c r="S104" s="902" t="s">
        <v>410</v>
      </c>
      <c r="T104" s="903"/>
      <c r="U104" s="493">
        <f>'事業精算 (12)'!$M$35</f>
        <v>0</v>
      </c>
      <c r="V104" s="420" t="s">
        <v>411</v>
      </c>
      <c r="W104" s="420">
        <f>'事業精算 (12)'!$O$35</f>
        <v>0</v>
      </c>
      <c r="X104" s="923" t="s">
        <v>410</v>
      </c>
      <c r="Y104" s="924"/>
      <c r="Z104" s="493">
        <f>'事業精算 (12)'!$M$39</f>
        <v>0</v>
      </c>
      <c r="AA104" s="420" t="s">
        <v>411</v>
      </c>
      <c r="AB104" s="420">
        <f>'事業精算 (12)'!$O$39</f>
        <v>0</v>
      </c>
      <c r="AC104" s="902" t="s">
        <v>410</v>
      </c>
      <c r="AD104" s="903"/>
      <c r="AE104" s="479" t="s">
        <v>27</v>
      </c>
      <c r="AF104" s="420" t="s">
        <v>74</v>
      </c>
      <c r="AG104" s="480">
        <f>'事業精算 (12)'!$J$44</f>
        <v>0</v>
      </c>
      <c r="AH104" s="479"/>
      <c r="AI104" s="420"/>
      <c r="AJ104" s="482"/>
      <c r="AK104" s="479"/>
      <c r="AL104" s="420"/>
      <c r="AM104" s="482"/>
      <c r="AN104" s="483"/>
      <c r="AO104" s="475"/>
      <c r="AP104" s="482"/>
      <c r="AQ104" s="483"/>
      <c r="AR104" s="475"/>
      <c r="AS104" s="482"/>
      <c r="AT104" s="614"/>
      <c r="AU104" s="614"/>
      <c r="AV104" s="475"/>
      <c r="AW104" s="484"/>
      <c r="AX104" s="485"/>
      <c r="AY104" s="475"/>
      <c r="AZ104" s="475"/>
      <c r="BA104" s="475"/>
      <c r="BB104" s="475"/>
      <c r="BC104" s="475"/>
      <c r="BD104" s="475"/>
      <c r="BF104" s="487">
        <f>P104*R104*T104</f>
        <v>0</v>
      </c>
      <c r="BG104" s="483">
        <f>U104*W104</f>
        <v>0</v>
      </c>
      <c r="BH104" s="487">
        <f>Z104*AB104*AD104</f>
        <v>0</v>
      </c>
    </row>
    <row r="105" spans="1:60" s="189" customFormat="1" ht="21" customHeight="1" x14ac:dyDescent="0.15">
      <c r="A105" s="887"/>
      <c r="B105" s="906">
        <f>'事業精算 (12)'!$C$12</f>
        <v>0</v>
      </c>
      <c r="C105" s="907"/>
      <c r="D105" s="907"/>
      <c r="E105" s="908"/>
      <c r="F105" s="483"/>
      <c r="G105" s="475"/>
      <c r="H105" s="489"/>
      <c r="J105" s="472" t="s">
        <v>19</v>
      </c>
      <c r="K105" s="473" t="s">
        <v>200</v>
      </c>
      <c r="L105" s="912">
        <f>'事業精算 (12)'!$G$21</f>
        <v>0</v>
      </c>
      <c r="M105" s="912"/>
      <c r="N105" s="913"/>
      <c r="P105" s="499"/>
      <c r="Q105" s="420"/>
      <c r="R105" s="475"/>
      <c r="S105" s="420"/>
      <c r="T105" s="482"/>
      <c r="U105" s="483"/>
      <c r="V105" s="420"/>
      <c r="W105" s="475"/>
      <c r="X105" s="475"/>
      <c r="Y105" s="475"/>
      <c r="Z105" s="483"/>
      <c r="AA105" s="420"/>
      <c r="AB105" s="475"/>
      <c r="AC105" s="420"/>
      <c r="AD105" s="482"/>
      <c r="AE105" s="479" t="s">
        <v>31</v>
      </c>
      <c r="AF105" s="500" t="s">
        <v>30</v>
      </c>
      <c r="AG105" s="480">
        <f>'事業精算 (12)'!$J$45</f>
        <v>0</v>
      </c>
      <c r="AH105" s="479"/>
      <c r="AI105" s="420"/>
      <c r="AJ105" s="482"/>
      <c r="AK105" s="479"/>
      <c r="AL105" s="473"/>
      <c r="AM105" s="501"/>
      <c r="AN105" s="502"/>
      <c r="AO105" s="503"/>
      <c r="AP105" s="501"/>
      <c r="AQ105" s="502"/>
      <c r="AR105" s="503"/>
      <c r="AS105" s="501"/>
      <c r="AT105" s="615"/>
      <c r="AU105" s="615"/>
      <c r="AV105" s="503"/>
      <c r="AW105" s="484"/>
      <c r="AX105" s="485"/>
      <c r="AY105" s="475"/>
      <c r="AZ105" s="475"/>
      <c r="BA105" s="475"/>
      <c r="BB105" s="475"/>
      <c r="BC105" s="475"/>
      <c r="BD105" s="475"/>
      <c r="BF105" s="487">
        <f>P105*R105*T105</f>
        <v>0</v>
      </c>
      <c r="BG105" s="483">
        <f>U105*W105</f>
        <v>0</v>
      </c>
      <c r="BH105" s="487">
        <f>Z105*AB105*AD105</f>
        <v>0</v>
      </c>
    </row>
    <row r="106" spans="1:60" s="189" customFormat="1" ht="21" customHeight="1" thickBot="1" x14ac:dyDescent="0.2">
      <c r="A106" s="888"/>
      <c r="B106" s="909"/>
      <c r="C106" s="910"/>
      <c r="D106" s="910"/>
      <c r="E106" s="911"/>
      <c r="F106" s="504"/>
      <c r="G106" s="505"/>
      <c r="H106" s="506"/>
      <c r="J106" s="472" t="s">
        <v>27</v>
      </c>
      <c r="K106" s="420" t="s">
        <v>201</v>
      </c>
      <c r="L106" s="914">
        <f>'事業精算 (12)'!$G$22</f>
        <v>0</v>
      </c>
      <c r="M106" s="914"/>
      <c r="N106" s="915"/>
      <c r="P106" s="507"/>
      <c r="Q106" s="508"/>
      <c r="R106" s="505"/>
      <c r="S106" s="508"/>
      <c r="T106" s="509"/>
      <c r="U106" s="504"/>
      <c r="V106" s="508"/>
      <c r="W106" s="505"/>
      <c r="X106" s="505"/>
      <c r="Y106" s="505"/>
      <c r="Z106" s="504"/>
      <c r="AA106" s="508"/>
      <c r="AB106" s="505"/>
      <c r="AC106" s="508"/>
      <c r="AD106" s="509"/>
      <c r="AE106" s="510" t="s">
        <v>70</v>
      </c>
      <c r="AF106" s="508" t="s">
        <v>73</v>
      </c>
      <c r="AG106" s="511">
        <f>'事業精算 (12)'!$J$46</f>
        <v>0</v>
      </c>
      <c r="AH106" s="510"/>
      <c r="AI106" s="508"/>
      <c r="AJ106" s="509"/>
      <c r="AK106" s="510"/>
      <c r="AL106" s="508"/>
      <c r="AM106" s="509"/>
      <c r="AN106" s="504"/>
      <c r="AO106" s="505"/>
      <c r="AP106" s="509"/>
      <c r="AQ106" s="504"/>
      <c r="AR106" s="505"/>
      <c r="AS106" s="509"/>
      <c r="AT106" s="505"/>
      <c r="AU106" s="505"/>
      <c r="AV106" s="505"/>
      <c r="AW106" s="512"/>
      <c r="AX106" s="513"/>
      <c r="AY106" s="475"/>
      <c r="AZ106" s="475"/>
      <c r="BA106" s="475"/>
      <c r="BB106" s="475"/>
      <c r="BC106" s="475"/>
      <c r="BD106" s="475"/>
      <c r="BF106" s="514">
        <f>P106*R106*T106</f>
        <v>0</v>
      </c>
      <c r="BG106" s="504">
        <f>U106*W106</f>
        <v>0</v>
      </c>
      <c r="BH106" s="514">
        <f>Z106*AB106*AD106</f>
        <v>0</v>
      </c>
    </row>
    <row r="107" spans="1:60" s="526" customFormat="1" ht="21" customHeight="1" x14ac:dyDescent="0.15">
      <c r="A107" s="519" t="s">
        <v>7</v>
      </c>
      <c r="B107" s="520">
        <f>SUM(B100,B92,B84,B76)</f>
        <v>0</v>
      </c>
      <c r="C107" s="521" t="s">
        <v>334</v>
      </c>
      <c r="D107" s="521">
        <f>SUM(D100,D92,D76,D84)</f>
        <v>0</v>
      </c>
      <c r="E107" s="522" t="s">
        <v>335</v>
      </c>
      <c r="F107" s="523">
        <f>F75+F83+F91+F99</f>
        <v>0</v>
      </c>
      <c r="G107" s="524">
        <f>G75+G83+G91+G99</f>
        <v>0</v>
      </c>
      <c r="H107" s="525">
        <f>H75+H83+H91+H99</f>
        <v>0</v>
      </c>
      <c r="J107" s="953">
        <f>K75+K83+K91+K99</f>
        <v>0</v>
      </c>
      <c r="K107" s="954"/>
      <c r="L107" s="954"/>
      <c r="M107" s="954"/>
      <c r="N107" s="955"/>
      <c r="P107" s="956">
        <f>P75+P83+P91+P99</f>
        <v>0</v>
      </c>
      <c r="Q107" s="926"/>
      <c r="R107" s="926"/>
      <c r="S107" s="926"/>
      <c r="T107" s="927"/>
      <c r="U107" s="957">
        <f>U75+U83+U91+U99</f>
        <v>0</v>
      </c>
      <c r="V107" s="958"/>
      <c r="W107" s="958"/>
      <c r="X107" s="958"/>
      <c r="Y107" s="959"/>
      <c r="Z107" s="925">
        <f>Z75+Z83+Z91+Z99</f>
        <v>0</v>
      </c>
      <c r="AA107" s="926"/>
      <c r="AB107" s="926"/>
      <c r="AC107" s="926"/>
      <c r="AD107" s="927"/>
      <c r="AE107" s="925">
        <f>AE75+AE83+AE91+AE99</f>
        <v>0</v>
      </c>
      <c r="AF107" s="926"/>
      <c r="AG107" s="927"/>
      <c r="AH107" s="925">
        <f>AH75+AH83+AH91+AH99</f>
        <v>0</v>
      </c>
      <c r="AI107" s="926"/>
      <c r="AJ107" s="927"/>
      <c r="AK107" s="925">
        <f>AK75+AK83+AK91+AK99</f>
        <v>0</v>
      </c>
      <c r="AL107" s="926"/>
      <c r="AM107" s="927"/>
      <c r="AN107" s="925">
        <f>AN75+AN83+AN91+AN99</f>
        <v>0</v>
      </c>
      <c r="AO107" s="926"/>
      <c r="AP107" s="927"/>
      <c r="AQ107" s="925">
        <f>AQ75+AQ83+AQ91+AQ99</f>
        <v>0</v>
      </c>
      <c r="AR107" s="926"/>
      <c r="AS107" s="927"/>
      <c r="AT107" s="603">
        <f>SUM(AT99,AT91,AT83,AT75)</f>
        <v>0</v>
      </c>
      <c r="AU107" s="603">
        <f>SUM(AU99,AU91,AU83,AU75)</f>
        <v>0</v>
      </c>
      <c r="AV107" s="524">
        <f>SUM(AV99,AV91,AV83,AV75)</f>
        <v>0</v>
      </c>
      <c r="AW107" s="527">
        <f>AW75+AW83+AW91+AW99</f>
        <v>0</v>
      </c>
      <c r="AX107" s="528">
        <f>AX75+AX83+AX91+AX99</f>
        <v>0</v>
      </c>
      <c r="AY107" s="529"/>
      <c r="AZ107" s="529"/>
      <c r="BA107" s="529"/>
      <c r="BB107" s="529"/>
      <c r="BC107" s="529"/>
      <c r="BD107" s="529"/>
      <c r="BF107" s="530"/>
      <c r="BG107" s="531"/>
      <c r="BH107" s="530"/>
    </row>
    <row r="108" spans="1:60" s="526" customFormat="1" ht="21" customHeight="1" thickBot="1" x14ac:dyDescent="0.2">
      <c r="A108" s="532" t="s">
        <v>48</v>
      </c>
      <c r="B108" s="533">
        <f>B107+B74</f>
        <v>0</v>
      </c>
      <c r="C108" s="534" t="s">
        <v>334</v>
      </c>
      <c r="D108" s="534">
        <f>D107+D74</f>
        <v>1</v>
      </c>
      <c r="E108" s="535" t="s">
        <v>335</v>
      </c>
      <c r="F108" s="536">
        <f>F74+F107</f>
        <v>5</v>
      </c>
      <c r="G108" s="537">
        <f>G74+G107</f>
        <v>26</v>
      </c>
      <c r="H108" s="538">
        <f>H74+H107</f>
        <v>31</v>
      </c>
      <c r="J108" s="928">
        <f>J74+J107</f>
        <v>1017800</v>
      </c>
      <c r="K108" s="929">
        <f>K74+K107</f>
        <v>0</v>
      </c>
      <c r="L108" s="929">
        <f>L74+L107</f>
        <v>0</v>
      </c>
      <c r="M108" s="929">
        <f>M74+M107</f>
        <v>0</v>
      </c>
      <c r="N108" s="930">
        <f>N74+N107</f>
        <v>0</v>
      </c>
      <c r="P108" s="931">
        <f t="shared" ref="P108:AX108" si="5">P74+P107</f>
        <v>5000</v>
      </c>
      <c r="Q108" s="932">
        <f t="shared" si="5"/>
        <v>0</v>
      </c>
      <c r="R108" s="932">
        <f t="shared" si="5"/>
        <v>0</v>
      </c>
      <c r="S108" s="932">
        <f t="shared" si="5"/>
        <v>0</v>
      </c>
      <c r="T108" s="933">
        <f t="shared" si="5"/>
        <v>0</v>
      </c>
      <c r="U108" s="934">
        <f t="shared" si="5"/>
        <v>2300</v>
      </c>
      <c r="V108" s="935"/>
      <c r="W108" s="935"/>
      <c r="X108" s="935"/>
      <c r="Y108" s="936"/>
      <c r="Z108" s="937">
        <f t="shared" si="5"/>
        <v>0</v>
      </c>
      <c r="AA108" s="932">
        <f t="shared" si="5"/>
        <v>0</v>
      </c>
      <c r="AB108" s="932">
        <f t="shared" si="5"/>
        <v>0</v>
      </c>
      <c r="AC108" s="932">
        <f t="shared" si="5"/>
        <v>0</v>
      </c>
      <c r="AD108" s="933">
        <f t="shared" si="5"/>
        <v>0</v>
      </c>
      <c r="AE108" s="937">
        <f t="shared" si="5"/>
        <v>15500</v>
      </c>
      <c r="AF108" s="932">
        <f t="shared" si="5"/>
        <v>0</v>
      </c>
      <c r="AG108" s="933">
        <f t="shared" si="5"/>
        <v>0</v>
      </c>
      <c r="AH108" s="937">
        <f t="shared" si="5"/>
        <v>0</v>
      </c>
      <c r="AI108" s="932">
        <f t="shared" si="5"/>
        <v>0</v>
      </c>
      <c r="AJ108" s="933">
        <f t="shared" si="5"/>
        <v>0</v>
      </c>
      <c r="AK108" s="937">
        <f t="shared" si="5"/>
        <v>5000</v>
      </c>
      <c r="AL108" s="932">
        <f t="shared" si="5"/>
        <v>0</v>
      </c>
      <c r="AM108" s="933">
        <f t="shared" si="5"/>
        <v>0</v>
      </c>
      <c r="AN108" s="937">
        <f t="shared" ref="AN108:AS108" si="6">AN74+AN107</f>
        <v>0</v>
      </c>
      <c r="AO108" s="932">
        <f t="shared" si="6"/>
        <v>0</v>
      </c>
      <c r="AP108" s="933">
        <f t="shared" si="6"/>
        <v>0</v>
      </c>
      <c r="AQ108" s="937">
        <f t="shared" si="6"/>
        <v>0</v>
      </c>
      <c r="AR108" s="932">
        <f t="shared" si="6"/>
        <v>0</v>
      </c>
      <c r="AS108" s="933">
        <f t="shared" si="6"/>
        <v>0</v>
      </c>
      <c r="AT108" s="539">
        <f>AT107+AT74</f>
        <v>300000</v>
      </c>
      <c r="AU108" s="539">
        <f>AU107+AU74</f>
        <v>690000</v>
      </c>
      <c r="AV108" s="539">
        <f>AV107+AV74</f>
        <v>0</v>
      </c>
      <c r="AW108" s="540">
        <f t="shared" si="5"/>
        <v>1017800</v>
      </c>
      <c r="AX108" s="541">
        <f t="shared" si="5"/>
        <v>0</v>
      </c>
      <c r="AY108" s="529"/>
      <c r="AZ108" s="529"/>
      <c r="BA108" s="529"/>
      <c r="BB108" s="529"/>
      <c r="BC108" s="529"/>
      <c r="BD108" s="529"/>
      <c r="BF108" s="530"/>
      <c r="BG108" s="531"/>
      <c r="BH108" s="530"/>
    </row>
    <row r="109" spans="1:60" s="189" customFormat="1" ht="21" customHeight="1" x14ac:dyDescent="0.15">
      <c r="A109" s="542">
        <v>13</v>
      </c>
      <c r="B109" s="916">
        <f>'事業精算 (13)'!$C$6</f>
        <v>0</v>
      </c>
      <c r="C109" s="917"/>
      <c r="D109" s="917"/>
      <c r="E109" s="918"/>
      <c r="F109" s="456">
        <f>'事業精算 (13)'!$F$8</f>
        <v>0</v>
      </c>
      <c r="G109" s="457">
        <f>SUM(G112:G113)</f>
        <v>0</v>
      </c>
      <c r="H109" s="458">
        <f>SUM(F109:G109)</f>
        <v>0</v>
      </c>
      <c r="J109" s="459"/>
      <c r="K109" s="919">
        <f>L110+L111+L114+L115+L116</f>
        <v>0</v>
      </c>
      <c r="L109" s="919"/>
      <c r="M109" s="919"/>
      <c r="N109" s="920"/>
      <c r="P109" s="878">
        <f>'事業精算 (13)'!$E$28</f>
        <v>0</v>
      </c>
      <c r="Q109" s="879"/>
      <c r="R109" s="879"/>
      <c r="S109" s="879"/>
      <c r="T109" s="880"/>
      <c r="U109" s="875">
        <f>'事業精算 (13)'!$H$35</f>
        <v>0</v>
      </c>
      <c r="V109" s="876"/>
      <c r="W109" s="876"/>
      <c r="X109" s="876"/>
      <c r="Y109" s="877"/>
      <c r="Z109" s="881">
        <f>'事業精算 (13)'!$H$39</f>
        <v>0</v>
      </c>
      <c r="AA109" s="879"/>
      <c r="AB109" s="879"/>
      <c r="AC109" s="879"/>
      <c r="AD109" s="880"/>
      <c r="AE109" s="881">
        <f>SUM(AG110:AG116)</f>
        <v>0</v>
      </c>
      <c r="AF109" s="879"/>
      <c r="AG109" s="880"/>
      <c r="AH109" s="881">
        <f>SUM(AJ110:AJ112)</f>
        <v>0</v>
      </c>
      <c r="AI109" s="879"/>
      <c r="AJ109" s="880"/>
      <c r="AK109" s="881">
        <f>'事業精算 (13)'!$E$50</f>
        <v>0</v>
      </c>
      <c r="AL109" s="879"/>
      <c r="AM109" s="880"/>
      <c r="AN109" s="872">
        <f>'事業精算 (13)'!$E$51</f>
        <v>0</v>
      </c>
      <c r="AO109" s="873"/>
      <c r="AP109" s="874"/>
      <c r="AQ109" s="875">
        <f>SUM(AS110:AS111)</f>
        <v>0</v>
      </c>
      <c r="AR109" s="876"/>
      <c r="AS109" s="877"/>
      <c r="AT109" s="602">
        <f>'事業精算 (13)'!$E$54</f>
        <v>0</v>
      </c>
      <c r="AU109" s="602">
        <f>'事業精算 (13)'!$E$55</f>
        <v>0</v>
      </c>
      <c r="AV109" s="460">
        <f>'事業精算 (13)'!$E$56</f>
        <v>0</v>
      </c>
      <c r="AW109" s="461">
        <f>SUM(P109:AV109)</f>
        <v>0</v>
      </c>
      <c r="AX109" s="462">
        <f>K109-AW109</f>
        <v>0</v>
      </c>
      <c r="AY109" s="463"/>
      <c r="AZ109">
        <f>IF(A110=0,0,1)</f>
        <v>0</v>
      </c>
      <c r="BA109" s="463"/>
      <c r="BB109" s="463"/>
      <c r="BC109" s="463"/>
      <c r="BD109" s="463"/>
      <c r="BF109" s="464" t="s">
        <v>2</v>
      </c>
      <c r="BG109" s="465" t="s">
        <v>3</v>
      </c>
      <c r="BH109" s="464" t="s">
        <v>4</v>
      </c>
    </row>
    <row r="110" spans="1:60" s="189" customFormat="1" ht="21" customHeight="1" x14ac:dyDescent="0.15">
      <c r="A110" s="887">
        <f>'事業精算 (13)'!$C$13</f>
        <v>0</v>
      </c>
      <c r="B110" s="466">
        <f>'事業精算 (13)'!$J$6</f>
        <v>0</v>
      </c>
      <c r="C110" s="467" t="s">
        <v>105</v>
      </c>
      <c r="D110" s="467">
        <f>'事業精算 (13)'!$L$6</f>
        <v>0</v>
      </c>
      <c r="E110" s="468" t="s">
        <v>26</v>
      </c>
      <c r="F110" s="469" t="s">
        <v>13</v>
      </c>
      <c r="G110" s="470" t="s">
        <v>13</v>
      </c>
      <c r="H110" s="471" t="s">
        <v>13</v>
      </c>
      <c r="J110" s="472" t="s">
        <v>14</v>
      </c>
      <c r="K110" s="473" t="s">
        <v>196</v>
      </c>
      <c r="L110" s="894">
        <f>'事業精算 (13)'!$G$17</f>
        <v>0</v>
      </c>
      <c r="M110" s="894"/>
      <c r="N110" s="895"/>
      <c r="P110" s="474" t="s">
        <v>25</v>
      </c>
      <c r="Q110" s="475"/>
      <c r="R110" s="476" t="s">
        <v>13</v>
      </c>
      <c r="S110" s="475"/>
      <c r="T110" s="477" t="s">
        <v>26</v>
      </c>
      <c r="U110" s="478" t="s">
        <v>25</v>
      </c>
      <c r="V110" s="475"/>
      <c r="W110" s="476" t="s">
        <v>13</v>
      </c>
      <c r="X110" s="476"/>
      <c r="Y110" s="476"/>
      <c r="Z110" s="478" t="s">
        <v>25</v>
      </c>
      <c r="AA110" s="475"/>
      <c r="AB110" s="476" t="s">
        <v>13</v>
      </c>
      <c r="AC110" s="475"/>
      <c r="AD110" s="477" t="s">
        <v>105</v>
      </c>
      <c r="AE110" s="479" t="s">
        <v>14</v>
      </c>
      <c r="AF110" s="420" t="s">
        <v>29</v>
      </c>
      <c r="AG110" s="480">
        <f>'事業精算 (13)'!$J$40</f>
        <v>0</v>
      </c>
      <c r="AH110" s="479" t="s">
        <v>14</v>
      </c>
      <c r="AI110" s="420" t="s">
        <v>189</v>
      </c>
      <c r="AJ110" s="481">
        <f>'事業精算 (13)'!$J$47</f>
        <v>0</v>
      </c>
      <c r="AK110" s="479"/>
      <c r="AL110" s="420"/>
      <c r="AM110" s="482"/>
      <c r="AN110" s="483"/>
      <c r="AO110" s="475"/>
      <c r="AP110" s="482"/>
      <c r="AQ110" s="483" t="s">
        <v>14</v>
      </c>
      <c r="AR110" s="420" t="s">
        <v>195</v>
      </c>
      <c r="AS110" s="481">
        <f>'事業精算 (13)'!$J$52</f>
        <v>0</v>
      </c>
      <c r="AT110" s="613"/>
      <c r="AU110" s="613"/>
      <c r="AV110" s="475"/>
      <c r="AW110" s="484"/>
      <c r="AX110" s="485"/>
      <c r="AY110" s="475"/>
      <c r="AZ110" s="475"/>
      <c r="BA110" s="475"/>
      <c r="BB110" s="475"/>
      <c r="BC110" s="475"/>
      <c r="BD110" s="475"/>
      <c r="BF110" s="486"/>
      <c r="BG110" s="483"/>
      <c r="BH110" s="487"/>
    </row>
    <row r="111" spans="1:60" s="189" customFormat="1" ht="21" customHeight="1" x14ac:dyDescent="0.15">
      <c r="A111" s="887"/>
      <c r="B111" s="899" t="s">
        <v>41</v>
      </c>
      <c r="C111" s="900"/>
      <c r="D111" s="900"/>
      <c r="E111" s="901"/>
      <c r="F111" s="488" t="s">
        <v>83</v>
      </c>
      <c r="G111" s="475"/>
      <c r="H111" s="489"/>
      <c r="J111" s="472" t="s">
        <v>15</v>
      </c>
      <c r="K111" s="490" t="s">
        <v>199</v>
      </c>
      <c r="L111" s="921">
        <f>'事業精算 (13)'!$G$19</f>
        <v>0</v>
      </c>
      <c r="M111" s="921"/>
      <c r="N111" s="922"/>
      <c r="P111" s="491">
        <f>'事業精算 (13)'!$M$28</f>
        <v>0</v>
      </c>
      <c r="Q111" s="420" t="s">
        <v>24</v>
      </c>
      <c r="R111" s="420">
        <f>'事業精算 (13)'!$O$28</f>
        <v>0</v>
      </c>
      <c r="S111" s="420" t="s">
        <v>24</v>
      </c>
      <c r="T111" s="492">
        <f>'事業精算 (13)'!$Q$28</f>
        <v>0</v>
      </c>
      <c r="U111" s="493">
        <f>'事業精算 (13)'!$M$32</f>
        <v>0</v>
      </c>
      <c r="V111" s="420" t="s">
        <v>24</v>
      </c>
      <c r="W111" s="420">
        <f>'事業精算 (13)'!$O$32</f>
        <v>0</v>
      </c>
      <c r="X111" s="475"/>
      <c r="Y111" s="420"/>
      <c r="Z111" s="493">
        <f>'事業精算 (13)'!$M$36</f>
        <v>0</v>
      </c>
      <c r="AA111" s="420" t="s">
        <v>24</v>
      </c>
      <c r="AB111" s="420">
        <f>'事業精算 (13)'!$O$36</f>
        <v>0</v>
      </c>
      <c r="AC111" s="420" t="s">
        <v>24</v>
      </c>
      <c r="AD111" s="492">
        <f>'事業精算 (13)'!$Q$36</f>
        <v>0</v>
      </c>
      <c r="AE111" s="479" t="s">
        <v>15</v>
      </c>
      <c r="AF111" s="420" t="s">
        <v>28</v>
      </c>
      <c r="AG111" s="480">
        <f>'事業精算 (13)'!$J$41</f>
        <v>0</v>
      </c>
      <c r="AH111" s="479" t="s">
        <v>15</v>
      </c>
      <c r="AI111" s="420" t="s">
        <v>193</v>
      </c>
      <c r="AJ111" s="481">
        <f>'事業精算 (13)'!$J$48</f>
        <v>0</v>
      </c>
      <c r="AK111" s="479"/>
      <c r="AL111" s="420"/>
      <c r="AM111" s="482"/>
      <c r="AN111" s="483"/>
      <c r="AO111" s="475"/>
      <c r="AP111" s="482"/>
      <c r="AQ111" s="483"/>
      <c r="AR111" s="420"/>
      <c r="AS111" s="481"/>
      <c r="AT111" s="613"/>
      <c r="AU111" s="613"/>
      <c r="AV111" s="475"/>
      <c r="AW111" s="484"/>
      <c r="AX111" s="485"/>
      <c r="AY111" s="475"/>
      <c r="AZ111" s="475"/>
      <c r="BA111" s="475"/>
      <c r="BB111" s="475"/>
      <c r="BC111" s="475"/>
      <c r="BD111" s="475"/>
      <c r="BF111" s="487">
        <f>P111*R111*T111</f>
        <v>0</v>
      </c>
      <c r="BG111" s="483">
        <f>U111*W111</f>
        <v>0</v>
      </c>
      <c r="BH111" s="487">
        <f>Z111*AB111*AD111</f>
        <v>0</v>
      </c>
    </row>
    <row r="112" spans="1:60" s="189" customFormat="1" ht="21" customHeight="1" x14ac:dyDescent="0.15">
      <c r="A112" s="887"/>
      <c r="B112" s="896">
        <f>'事業精算 (13)'!$C$11</f>
        <v>0</v>
      </c>
      <c r="C112" s="897"/>
      <c r="D112" s="897"/>
      <c r="E112" s="898"/>
      <c r="F112" s="494" t="s">
        <v>84</v>
      </c>
      <c r="G112" s="475">
        <f>'事業精算 (13)'!$F$9</f>
        <v>0</v>
      </c>
      <c r="H112" s="495" t="s">
        <v>13</v>
      </c>
      <c r="J112" s="496" t="s">
        <v>20</v>
      </c>
      <c r="K112" s="497">
        <f>'事業精算 (13)'!$K$19</f>
        <v>0</v>
      </c>
      <c r="L112" s="420" t="s">
        <v>21</v>
      </c>
      <c r="M112" s="420">
        <f>'事業精算 (13)'!$M$19</f>
        <v>0</v>
      </c>
      <c r="N112" s="498" t="s">
        <v>22</v>
      </c>
      <c r="P112" s="491">
        <f>'事業精算 (13)'!$M$29</f>
        <v>0</v>
      </c>
      <c r="Q112" s="420" t="s">
        <v>24</v>
      </c>
      <c r="R112" s="420">
        <f>'事業精算 (13)'!$O$29</f>
        <v>0</v>
      </c>
      <c r="S112" s="420" t="s">
        <v>24</v>
      </c>
      <c r="T112" s="492">
        <f>'事業精算 (13)'!$Q$29</f>
        <v>0</v>
      </c>
      <c r="U112" s="493">
        <f>'事業精算 (13)'!$M$33</f>
        <v>0</v>
      </c>
      <c r="V112" s="420" t="s">
        <v>24</v>
      </c>
      <c r="W112" s="420">
        <f>'事業精算 (13)'!$O$33</f>
        <v>0</v>
      </c>
      <c r="X112" s="475"/>
      <c r="Y112" s="420"/>
      <c r="Z112" s="493">
        <f>'事業精算 (13)'!$M$37</f>
        <v>0</v>
      </c>
      <c r="AA112" s="420" t="s">
        <v>24</v>
      </c>
      <c r="AB112" s="420">
        <f>'事業精算 (13)'!$O$37</f>
        <v>0</v>
      </c>
      <c r="AC112" s="420" t="s">
        <v>24</v>
      </c>
      <c r="AD112" s="492">
        <f>'事業精算 (13)'!$Q$37</f>
        <v>0</v>
      </c>
      <c r="AE112" s="479" t="s">
        <v>16</v>
      </c>
      <c r="AF112" s="420" t="s">
        <v>104</v>
      </c>
      <c r="AG112" s="480">
        <f>'事業精算 (13)'!$J$42</f>
        <v>0</v>
      </c>
      <c r="AH112" s="479" t="s">
        <v>17</v>
      </c>
      <c r="AI112" s="420" t="s">
        <v>390</v>
      </c>
      <c r="AJ112" s="482">
        <f>'事業精算 (13)'!$J$49</f>
        <v>0</v>
      </c>
      <c r="AK112" s="479"/>
      <c r="AL112" s="420"/>
      <c r="AM112" s="482"/>
      <c r="AN112" s="483"/>
      <c r="AO112" s="475"/>
      <c r="AP112" s="482"/>
      <c r="AQ112" s="483"/>
      <c r="AR112" s="475"/>
      <c r="AS112" s="482"/>
      <c r="AT112" s="614"/>
      <c r="AU112" s="614"/>
      <c r="AV112" s="475"/>
      <c r="AW112" s="484"/>
      <c r="AX112" s="485"/>
      <c r="AY112" s="475"/>
      <c r="AZ112" s="475"/>
      <c r="BA112" s="475"/>
      <c r="BB112" s="475"/>
      <c r="BC112" s="475"/>
      <c r="BD112" s="475"/>
      <c r="BF112" s="487"/>
      <c r="BG112" s="483"/>
      <c r="BH112" s="487"/>
    </row>
    <row r="113" spans="1:60" s="189" customFormat="1" ht="21" customHeight="1" x14ac:dyDescent="0.15">
      <c r="A113" s="887"/>
      <c r="B113" s="896"/>
      <c r="C113" s="897"/>
      <c r="D113" s="897"/>
      <c r="E113" s="898"/>
      <c r="F113" s="494" t="s">
        <v>85</v>
      </c>
      <c r="G113" s="475">
        <f>'事業精算 (13)'!$I$9</f>
        <v>0</v>
      </c>
      <c r="H113" s="495" t="s">
        <v>13</v>
      </c>
      <c r="J113" s="496" t="s">
        <v>20</v>
      </c>
      <c r="K113" s="497">
        <f>'事業精算 (13)'!$K$20</f>
        <v>0</v>
      </c>
      <c r="L113" s="420" t="s">
        <v>21</v>
      </c>
      <c r="M113" s="420">
        <f>'事業精算 (13)'!$M$20</f>
        <v>0</v>
      </c>
      <c r="N113" s="498" t="s">
        <v>22</v>
      </c>
      <c r="P113" s="491">
        <f>'事業精算 (13)'!$M$30</f>
        <v>0</v>
      </c>
      <c r="Q113" s="420" t="s">
        <v>24</v>
      </c>
      <c r="R113" s="420">
        <f>'事業精算 (13)'!$O$30</f>
        <v>0</v>
      </c>
      <c r="S113" s="420" t="s">
        <v>24</v>
      </c>
      <c r="T113" s="492">
        <f>'事業精算 (13)'!$Q$30</f>
        <v>0</v>
      </c>
      <c r="U113" s="493">
        <f>'事業精算 (13)'!$M$34</f>
        <v>0</v>
      </c>
      <c r="V113" s="420" t="s">
        <v>24</v>
      </c>
      <c r="W113" s="420">
        <f>'事業精算 (13)'!$O$34</f>
        <v>0</v>
      </c>
      <c r="X113" s="475"/>
      <c r="Y113" s="420"/>
      <c r="Z113" s="493">
        <f>'事業精算 (13)'!$M$38</f>
        <v>0</v>
      </c>
      <c r="AA113" s="420" t="s">
        <v>24</v>
      </c>
      <c r="AB113" s="420">
        <f>'事業精算 (13)'!$O$38</f>
        <v>0</v>
      </c>
      <c r="AC113" s="420" t="s">
        <v>24</v>
      </c>
      <c r="AD113" s="492">
        <f>'事業精算 (13)'!$Q$38</f>
        <v>0</v>
      </c>
      <c r="AE113" s="479" t="s">
        <v>18</v>
      </c>
      <c r="AF113" s="420" t="s">
        <v>72</v>
      </c>
      <c r="AG113" s="480">
        <f>'事業精算 (13)'!$J$43</f>
        <v>0</v>
      </c>
      <c r="AH113" s="479"/>
      <c r="AI113" s="420"/>
      <c r="AJ113" s="482"/>
      <c r="AK113" s="479"/>
      <c r="AL113" s="420"/>
      <c r="AM113" s="482"/>
      <c r="AN113" s="483"/>
      <c r="AO113" s="475"/>
      <c r="AP113" s="482"/>
      <c r="AQ113" s="483"/>
      <c r="AR113" s="475"/>
      <c r="AS113" s="482"/>
      <c r="AT113" s="614"/>
      <c r="AU113" s="614"/>
      <c r="AV113" s="475"/>
      <c r="AW113" s="484"/>
      <c r="AX113" s="485"/>
      <c r="AY113" s="475"/>
      <c r="AZ113" s="475"/>
      <c r="BA113" s="475"/>
      <c r="BB113" s="475"/>
      <c r="BC113" s="475"/>
      <c r="BD113" s="475"/>
      <c r="BF113" s="487">
        <f>P113*R113*T113</f>
        <v>0</v>
      </c>
      <c r="BG113" s="483">
        <f>U113*W113</f>
        <v>0</v>
      </c>
      <c r="BH113" s="487">
        <f>Z113*AB113*AD113</f>
        <v>0</v>
      </c>
    </row>
    <row r="114" spans="1:60" s="189" customFormat="1" ht="21" customHeight="1" x14ac:dyDescent="0.15">
      <c r="A114" s="887"/>
      <c r="B114" s="899" t="s">
        <v>39</v>
      </c>
      <c r="C114" s="900"/>
      <c r="D114" s="900"/>
      <c r="E114" s="901"/>
      <c r="F114" s="483"/>
      <c r="G114" s="475"/>
      <c r="H114" s="489"/>
      <c r="J114" s="472" t="s">
        <v>17</v>
      </c>
      <c r="K114" s="490" t="s">
        <v>198</v>
      </c>
      <c r="L114" s="904">
        <f>'事業精算 (13)'!$G$18</f>
        <v>0</v>
      </c>
      <c r="M114" s="904"/>
      <c r="N114" s="905"/>
      <c r="P114" s="491">
        <f>'事業精算 (13)'!$M$31</f>
        <v>0</v>
      </c>
      <c r="Q114" s="420" t="s">
        <v>411</v>
      </c>
      <c r="R114" s="420">
        <f>'事業精算 (13)'!$O$31</f>
        <v>0</v>
      </c>
      <c r="S114" s="902" t="s">
        <v>410</v>
      </c>
      <c r="T114" s="903"/>
      <c r="U114" s="493">
        <f>'事業精算 (13)'!$M$35</f>
        <v>0</v>
      </c>
      <c r="V114" s="420" t="s">
        <v>411</v>
      </c>
      <c r="W114" s="420">
        <f>'事業精算 (13)'!$O$35</f>
        <v>0</v>
      </c>
      <c r="X114" s="923" t="s">
        <v>410</v>
      </c>
      <c r="Y114" s="924"/>
      <c r="Z114" s="493">
        <f>'事業精算 (13)'!$M$39</f>
        <v>0</v>
      </c>
      <c r="AA114" s="420" t="s">
        <v>411</v>
      </c>
      <c r="AB114" s="420">
        <f>'事業精算 (13)'!$O$39</f>
        <v>0</v>
      </c>
      <c r="AC114" s="902" t="s">
        <v>410</v>
      </c>
      <c r="AD114" s="903"/>
      <c r="AE114" s="479" t="s">
        <v>27</v>
      </c>
      <c r="AF114" s="420" t="s">
        <v>74</v>
      </c>
      <c r="AG114" s="480">
        <f>'事業精算 (13)'!$J$44</f>
        <v>0</v>
      </c>
      <c r="AH114" s="479"/>
      <c r="AI114" s="420"/>
      <c r="AJ114" s="482"/>
      <c r="AK114" s="479"/>
      <c r="AL114" s="420"/>
      <c r="AM114" s="482"/>
      <c r="AN114" s="483"/>
      <c r="AO114" s="475"/>
      <c r="AP114" s="482"/>
      <c r="AQ114" s="483"/>
      <c r="AR114" s="475"/>
      <c r="AS114" s="482"/>
      <c r="AT114" s="614"/>
      <c r="AU114" s="614"/>
      <c r="AV114" s="475"/>
      <c r="AW114" s="484"/>
      <c r="AX114" s="485"/>
      <c r="AY114" s="475"/>
      <c r="AZ114" s="475"/>
      <c r="BA114" s="475"/>
      <c r="BB114" s="475"/>
      <c r="BC114" s="475"/>
      <c r="BD114" s="475"/>
      <c r="BF114" s="487">
        <f>P114*R114*T114</f>
        <v>0</v>
      </c>
      <c r="BG114" s="483">
        <f>U114*W114</f>
        <v>0</v>
      </c>
      <c r="BH114" s="487">
        <f>Z114*AB114*AD114</f>
        <v>0</v>
      </c>
    </row>
    <row r="115" spans="1:60" s="189" customFormat="1" ht="21" customHeight="1" x14ac:dyDescent="0.15">
      <c r="A115" s="887"/>
      <c r="B115" s="906">
        <f>'事業精算 (13)'!$C$12</f>
        <v>0</v>
      </c>
      <c r="C115" s="907"/>
      <c r="D115" s="907"/>
      <c r="E115" s="908"/>
      <c r="F115" s="483"/>
      <c r="G115" s="475"/>
      <c r="H115" s="489"/>
      <c r="J115" s="472" t="s">
        <v>19</v>
      </c>
      <c r="K115" s="473" t="s">
        <v>200</v>
      </c>
      <c r="L115" s="912">
        <f>'事業精算 (13)'!$G$21</f>
        <v>0</v>
      </c>
      <c r="M115" s="912"/>
      <c r="N115" s="913"/>
      <c r="P115" s="499"/>
      <c r="Q115" s="420"/>
      <c r="R115" s="475"/>
      <c r="S115" s="420"/>
      <c r="T115" s="482"/>
      <c r="U115" s="483"/>
      <c r="V115" s="420"/>
      <c r="W115" s="475"/>
      <c r="X115" s="475"/>
      <c r="Y115" s="475"/>
      <c r="Z115" s="483"/>
      <c r="AA115" s="420"/>
      <c r="AB115" s="475"/>
      <c r="AC115" s="420"/>
      <c r="AD115" s="482"/>
      <c r="AE115" s="479" t="s">
        <v>31</v>
      </c>
      <c r="AF115" s="500" t="s">
        <v>30</v>
      </c>
      <c r="AG115" s="480">
        <f>'事業精算 (13)'!$J$45</f>
        <v>0</v>
      </c>
      <c r="AH115" s="479"/>
      <c r="AI115" s="420"/>
      <c r="AJ115" s="482"/>
      <c r="AK115" s="479"/>
      <c r="AL115" s="473"/>
      <c r="AM115" s="501"/>
      <c r="AN115" s="502"/>
      <c r="AO115" s="503"/>
      <c r="AP115" s="501"/>
      <c r="AQ115" s="502"/>
      <c r="AR115" s="503"/>
      <c r="AS115" s="501"/>
      <c r="AT115" s="615"/>
      <c r="AU115" s="615"/>
      <c r="AV115" s="503"/>
      <c r="AW115" s="484"/>
      <c r="AX115" s="485"/>
      <c r="AY115" s="475"/>
      <c r="AZ115" s="475"/>
      <c r="BA115" s="475"/>
      <c r="BB115" s="475"/>
      <c r="BC115" s="475"/>
      <c r="BD115" s="475"/>
      <c r="BF115" s="487">
        <f>P115*R115*T115</f>
        <v>0</v>
      </c>
      <c r="BG115" s="483">
        <f>U115*W115</f>
        <v>0</v>
      </c>
      <c r="BH115" s="487">
        <f>Z115*AB115*AD115</f>
        <v>0</v>
      </c>
    </row>
    <row r="116" spans="1:60" s="189" customFormat="1" ht="21" customHeight="1" x14ac:dyDescent="0.15">
      <c r="A116" s="888"/>
      <c r="B116" s="909"/>
      <c r="C116" s="910"/>
      <c r="D116" s="910"/>
      <c r="E116" s="911"/>
      <c r="F116" s="504"/>
      <c r="G116" s="505"/>
      <c r="H116" s="506"/>
      <c r="J116" s="472" t="s">
        <v>27</v>
      </c>
      <c r="K116" s="420" t="s">
        <v>201</v>
      </c>
      <c r="L116" s="914">
        <f>'事業精算 (13)'!$G$22</f>
        <v>0</v>
      </c>
      <c r="M116" s="914"/>
      <c r="N116" s="915"/>
      <c r="P116" s="507"/>
      <c r="Q116" s="508"/>
      <c r="R116" s="505"/>
      <c r="S116" s="508"/>
      <c r="T116" s="509"/>
      <c r="U116" s="504"/>
      <c r="V116" s="508"/>
      <c r="W116" s="505"/>
      <c r="X116" s="505"/>
      <c r="Y116" s="505"/>
      <c r="Z116" s="504"/>
      <c r="AA116" s="508"/>
      <c r="AB116" s="505"/>
      <c r="AC116" s="508"/>
      <c r="AD116" s="509"/>
      <c r="AE116" s="510" t="s">
        <v>70</v>
      </c>
      <c r="AF116" s="508" t="s">
        <v>73</v>
      </c>
      <c r="AG116" s="511">
        <f>'事業精算 (13)'!$J$46</f>
        <v>0</v>
      </c>
      <c r="AH116" s="510"/>
      <c r="AI116" s="508"/>
      <c r="AJ116" s="509"/>
      <c r="AK116" s="510"/>
      <c r="AL116" s="508"/>
      <c r="AM116" s="509"/>
      <c r="AN116" s="504"/>
      <c r="AO116" s="505"/>
      <c r="AP116" s="509"/>
      <c r="AQ116" s="504"/>
      <c r="AR116" s="505"/>
      <c r="AS116" s="509"/>
      <c r="AT116" s="505"/>
      <c r="AU116" s="505"/>
      <c r="AV116" s="505"/>
      <c r="AW116" s="512"/>
      <c r="AX116" s="513"/>
      <c r="AY116" s="475"/>
      <c r="AZ116" s="475"/>
      <c r="BA116" s="475"/>
      <c r="BB116" s="475"/>
      <c r="BC116" s="475"/>
      <c r="BD116" s="475"/>
      <c r="BF116" s="514">
        <f>P116*R116*T116</f>
        <v>0</v>
      </c>
      <c r="BG116" s="504">
        <f>U116*W116</f>
        <v>0</v>
      </c>
      <c r="BH116" s="514">
        <f>Z116*AB116*AD116</f>
        <v>0</v>
      </c>
    </row>
    <row r="117" spans="1:60" s="189" customFormat="1" ht="21" customHeight="1" x14ac:dyDescent="0.15">
      <c r="A117" s="542">
        <v>14</v>
      </c>
      <c r="B117" s="916">
        <f>'事業精算 (14)'!$C$6</f>
        <v>0</v>
      </c>
      <c r="C117" s="917"/>
      <c r="D117" s="917"/>
      <c r="E117" s="918"/>
      <c r="F117" s="456">
        <f>'事業精算 (14)'!$F$8</f>
        <v>0</v>
      </c>
      <c r="G117" s="457">
        <f>SUM(G120:G121)</f>
        <v>0</v>
      </c>
      <c r="H117" s="458">
        <f>SUM(F117:G117)</f>
        <v>0</v>
      </c>
      <c r="J117" s="459"/>
      <c r="K117" s="919">
        <f>L118+L119+L122+L123+L124</f>
        <v>0</v>
      </c>
      <c r="L117" s="919"/>
      <c r="M117" s="919"/>
      <c r="N117" s="920"/>
      <c r="P117" s="878">
        <f>'事業精算 (14)'!$E$28</f>
        <v>0</v>
      </c>
      <c r="Q117" s="879"/>
      <c r="R117" s="879"/>
      <c r="S117" s="879"/>
      <c r="T117" s="880"/>
      <c r="U117" s="875">
        <f>'事業精算 (14)'!$H$35</f>
        <v>0</v>
      </c>
      <c r="V117" s="876"/>
      <c r="W117" s="876"/>
      <c r="X117" s="876"/>
      <c r="Y117" s="877"/>
      <c r="Z117" s="881">
        <f>'事業精算 (14)'!$H$39</f>
        <v>0</v>
      </c>
      <c r="AA117" s="879"/>
      <c r="AB117" s="879"/>
      <c r="AC117" s="879"/>
      <c r="AD117" s="880"/>
      <c r="AE117" s="881">
        <f>SUM(AG118:AG124)</f>
        <v>0</v>
      </c>
      <c r="AF117" s="879"/>
      <c r="AG117" s="880"/>
      <c r="AH117" s="881">
        <f>SUM(AJ118:AJ120)</f>
        <v>0</v>
      </c>
      <c r="AI117" s="879"/>
      <c r="AJ117" s="880"/>
      <c r="AK117" s="881">
        <f>'事業精算 (14)'!$E$50</f>
        <v>0</v>
      </c>
      <c r="AL117" s="879"/>
      <c r="AM117" s="880"/>
      <c r="AN117" s="872">
        <f>'事業精算 (14)'!$E$51</f>
        <v>0</v>
      </c>
      <c r="AO117" s="873"/>
      <c r="AP117" s="874"/>
      <c r="AQ117" s="875">
        <f>SUM(AS118:AS119)</f>
        <v>0</v>
      </c>
      <c r="AR117" s="876"/>
      <c r="AS117" s="877"/>
      <c r="AT117" s="602">
        <f>'事業精算 (14)'!$E$54</f>
        <v>0</v>
      </c>
      <c r="AU117" s="602">
        <f>'事業精算 (14)'!$E$55</f>
        <v>0</v>
      </c>
      <c r="AV117" s="460">
        <f>'事業精算 (14)'!$E$56</f>
        <v>0</v>
      </c>
      <c r="AW117" s="461">
        <f>SUM(P117:AV117)</f>
        <v>0</v>
      </c>
      <c r="AX117" s="462">
        <f>K117-AW117</f>
        <v>0</v>
      </c>
      <c r="AY117" s="463"/>
      <c r="AZ117">
        <f>IF(A118=0,0,1)</f>
        <v>0</v>
      </c>
      <c r="BA117" s="463"/>
      <c r="BB117" s="463"/>
      <c r="BC117" s="463"/>
      <c r="BD117" s="463"/>
      <c r="BF117" s="464" t="s">
        <v>2</v>
      </c>
      <c r="BG117" s="465" t="s">
        <v>3</v>
      </c>
      <c r="BH117" s="464" t="s">
        <v>4</v>
      </c>
    </row>
    <row r="118" spans="1:60" s="189" customFormat="1" ht="21" customHeight="1" x14ac:dyDescent="0.15">
      <c r="A118" s="887">
        <f>'事業精算 (14)'!$C$13</f>
        <v>0</v>
      </c>
      <c r="B118" s="466">
        <f>'事業精算 (14)'!$J$6</f>
        <v>0</v>
      </c>
      <c r="C118" s="467" t="s">
        <v>105</v>
      </c>
      <c r="D118" s="467">
        <f>'事業精算 (14)'!$L$6</f>
        <v>0</v>
      </c>
      <c r="E118" s="468" t="s">
        <v>26</v>
      </c>
      <c r="F118" s="469" t="s">
        <v>13</v>
      </c>
      <c r="G118" s="470" t="s">
        <v>13</v>
      </c>
      <c r="H118" s="471" t="s">
        <v>13</v>
      </c>
      <c r="J118" s="472" t="s">
        <v>14</v>
      </c>
      <c r="K118" s="473" t="s">
        <v>196</v>
      </c>
      <c r="L118" s="894">
        <f>'事業精算 (14)'!$G$17</f>
        <v>0</v>
      </c>
      <c r="M118" s="894"/>
      <c r="N118" s="895"/>
      <c r="P118" s="474" t="s">
        <v>25</v>
      </c>
      <c r="Q118" s="475"/>
      <c r="R118" s="476" t="s">
        <v>13</v>
      </c>
      <c r="S118" s="475"/>
      <c r="T118" s="477" t="s">
        <v>26</v>
      </c>
      <c r="U118" s="478" t="s">
        <v>25</v>
      </c>
      <c r="V118" s="475"/>
      <c r="W118" s="476" t="s">
        <v>13</v>
      </c>
      <c r="X118" s="476"/>
      <c r="Y118" s="476"/>
      <c r="Z118" s="478" t="s">
        <v>25</v>
      </c>
      <c r="AA118" s="475"/>
      <c r="AB118" s="476" t="s">
        <v>13</v>
      </c>
      <c r="AC118" s="475"/>
      <c r="AD118" s="477" t="s">
        <v>105</v>
      </c>
      <c r="AE118" s="479" t="s">
        <v>14</v>
      </c>
      <c r="AF118" s="420" t="s">
        <v>29</v>
      </c>
      <c r="AG118" s="480">
        <f>'事業精算 (14)'!$J$40</f>
        <v>0</v>
      </c>
      <c r="AH118" s="479" t="s">
        <v>14</v>
      </c>
      <c r="AI118" s="420" t="s">
        <v>189</v>
      </c>
      <c r="AJ118" s="481">
        <f>'事業精算 (14)'!$J$47</f>
        <v>0</v>
      </c>
      <c r="AK118" s="479"/>
      <c r="AL118" s="420"/>
      <c r="AM118" s="482"/>
      <c r="AN118" s="483"/>
      <c r="AO118" s="475"/>
      <c r="AP118" s="482"/>
      <c r="AQ118" s="483" t="s">
        <v>14</v>
      </c>
      <c r="AR118" s="420" t="s">
        <v>195</v>
      </c>
      <c r="AS118" s="481">
        <f>'事業精算 (14)'!$J$52</f>
        <v>0</v>
      </c>
      <c r="AT118" s="613"/>
      <c r="AU118" s="613"/>
      <c r="AV118" s="475"/>
      <c r="AW118" s="484"/>
      <c r="AX118" s="485"/>
      <c r="AY118" s="475"/>
      <c r="AZ118" s="475"/>
      <c r="BA118" s="475"/>
      <c r="BB118" s="475"/>
      <c r="BC118" s="475"/>
      <c r="BD118" s="475"/>
      <c r="BF118" s="486"/>
      <c r="BG118" s="483"/>
      <c r="BH118" s="487"/>
    </row>
    <row r="119" spans="1:60" s="189" customFormat="1" ht="21" customHeight="1" x14ac:dyDescent="0.15">
      <c r="A119" s="887"/>
      <c r="B119" s="899" t="s">
        <v>41</v>
      </c>
      <c r="C119" s="900"/>
      <c r="D119" s="900"/>
      <c r="E119" s="901"/>
      <c r="F119" s="488" t="s">
        <v>83</v>
      </c>
      <c r="G119" s="475"/>
      <c r="H119" s="489"/>
      <c r="J119" s="472" t="s">
        <v>15</v>
      </c>
      <c r="K119" s="490" t="s">
        <v>199</v>
      </c>
      <c r="L119" s="921">
        <f>'事業精算 (14)'!$G$19</f>
        <v>0</v>
      </c>
      <c r="M119" s="921"/>
      <c r="N119" s="922"/>
      <c r="P119" s="491">
        <f>'事業精算 (14)'!$M$28</f>
        <v>0</v>
      </c>
      <c r="Q119" s="420" t="s">
        <v>24</v>
      </c>
      <c r="R119" s="420">
        <f>'事業精算 (14)'!$O$28</f>
        <v>0</v>
      </c>
      <c r="S119" s="420" t="s">
        <v>24</v>
      </c>
      <c r="T119" s="492">
        <f>'事業精算 (14)'!$Q$28</f>
        <v>0</v>
      </c>
      <c r="U119" s="493">
        <f>'事業精算 (14)'!$M$32</f>
        <v>0</v>
      </c>
      <c r="V119" s="420" t="s">
        <v>24</v>
      </c>
      <c r="W119" s="420">
        <f>'事業精算 (14)'!$O$32</f>
        <v>0</v>
      </c>
      <c r="X119" s="475"/>
      <c r="Y119" s="420"/>
      <c r="Z119" s="493">
        <f>'事業精算 (14)'!$M$36</f>
        <v>0</v>
      </c>
      <c r="AA119" s="420" t="s">
        <v>24</v>
      </c>
      <c r="AB119" s="420">
        <f>'事業精算 (14)'!$O$36</f>
        <v>0</v>
      </c>
      <c r="AC119" s="420" t="s">
        <v>24</v>
      </c>
      <c r="AD119" s="492">
        <f>'事業精算 (14)'!$Q$36</f>
        <v>0</v>
      </c>
      <c r="AE119" s="479" t="s">
        <v>15</v>
      </c>
      <c r="AF119" s="420" t="s">
        <v>28</v>
      </c>
      <c r="AG119" s="480">
        <f>'事業精算 (14)'!$J$41</f>
        <v>0</v>
      </c>
      <c r="AH119" s="479" t="s">
        <v>15</v>
      </c>
      <c r="AI119" s="420" t="s">
        <v>193</v>
      </c>
      <c r="AJ119" s="481">
        <f>'事業精算 (14)'!$J$48</f>
        <v>0</v>
      </c>
      <c r="AK119" s="479"/>
      <c r="AL119" s="420"/>
      <c r="AM119" s="482"/>
      <c r="AN119" s="483"/>
      <c r="AO119" s="475"/>
      <c r="AP119" s="482"/>
      <c r="AQ119" s="483"/>
      <c r="AR119" s="420"/>
      <c r="AS119" s="481"/>
      <c r="AT119" s="613"/>
      <c r="AU119" s="613"/>
      <c r="AV119" s="475"/>
      <c r="AW119" s="484"/>
      <c r="AX119" s="485"/>
      <c r="AY119" s="475"/>
      <c r="AZ119" s="475"/>
      <c r="BA119" s="475"/>
      <c r="BB119" s="475"/>
      <c r="BC119" s="475"/>
      <c r="BD119" s="475"/>
      <c r="BF119" s="487">
        <f>P119*R119*T119</f>
        <v>0</v>
      </c>
      <c r="BG119" s="483">
        <f>U119*W119</f>
        <v>0</v>
      </c>
      <c r="BH119" s="487">
        <f>Z119*AB119*AD119</f>
        <v>0</v>
      </c>
    </row>
    <row r="120" spans="1:60" s="189" customFormat="1" ht="21" customHeight="1" x14ac:dyDescent="0.15">
      <c r="A120" s="887"/>
      <c r="B120" s="896">
        <f>'事業精算 (14)'!$C$11</f>
        <v>0</v>
      </c>
      <c r="C120" s="897"/>
      <c r="D120" s="897"/>
      <c r="E120" s="898"/>
      <c r="F120" s="494" t="s">
        <v>84</v>
      </c>
      <c r="G120" s="475">
        <f>'事業精算 (14)'!$F$9</f>
        <v>0</v>
      </c>
      <c r="H120" s="495" t="s">
        <v>13</v>
      </c>
      <c r="J120" s="496" t="s">
        <v>20</v>
      </c>
      <c r="K120" s="497">
        <f>'事業精算 (14)'!$K$19</f>
        <v>0</v>
      </c>
      <c r="L120" s="420" t="s">
        <v>21</v>
      </c>
      <c r="M120" s="420">
        <f>'事業精算 (14)'!$M$19</f>
        <v>0</v>
      </c>
      <c r="N120" s="498" t="s">
        <v>22</v>
      </c>
      <c r="P120" s="491">
        <f>'事業精算 (14)'!$M$29</f>
        <v>0</v>
      </c>
      <c r="Q120" s="420" t="s">
        <v>24</v>
      </c>
      <c r="R120" s="420">
        <f>'事業精算 (14)'!$O$29</f>
        <v>0</v>
      </c>
      <c r="S120" s="420" t="s">
        <v>24</v>
      </c>
      <c r="T120" s="492">
        <f>'事業精算 (14)'!$Q$29</f>
        <v>0</v>
      </c>
      <c r="U120" s="493">
        <f>'事業精算 (14)'!$M$33</f>
        <v>0</v>
      </c>
      <c r="V120" s="420" t="s">
        <v>24</v>
      </c>
      <c r="W120" s="420">
        <f>'事業精算 (14)'!$O$33</f>
        <v>0</v>
      </c>
      <c r="X120" s="475"/>
      <c r="Y120" s="420"/>
      <c r="Z120" s="493">
        <f>'事業精算 (14)'!$M$37</f>
        <v>0</v>
      </c>
      <c r="AA120" s="420" t="s">
        <v>24</v>
      </c>
      <c r="AB120" s="420">
        <f>'事業精算 (14)'!$O$37</f>
        <v>0</v>
      </c>
      <c r="AC120" s="420" t="s">
        <v>24</v>
      </c>
      <c r="AD120" s="492">
        <f>'事業精算 (14)'!$Q$37</f>
        <v>0</v>
      </c>
      <c r="AE120" s="479" t="s">
        <v>16</v>
      </c>
      <c r="AF120" s="420" t="s">
        <v>104</v>
      </c>
      <c r="AG120" s="480">
        <f>'事業精算 (14)'!$J$42</f>
        <v>0</v>
      </c>
      <c r="AH120" s="479" t="s">
        <v>17</v>
      </c>
      <c r="AI120" s="420" t="s">
        <v>390</v>
      </c>
      <c r="AJ120" s="482">
        <f>'事業精算 (14)'!$J$49</f>
        <v>0</v>
      </c>
      <c r="AK120" s="479"/>
      <c r="AL120" s="420"/>
      <c r="AM120" s="482"/>
      <c r="AN120" s="483"/>
      <c r="AO120" s="475"/>
      <c r="AP120" s="482"/>
      <c r="AQ120" s="483"/>
      <c r="AR120" s="475"/>
      <c r="AS120" s="482"/>
      <c r="AT120" s="614"/>
      <c r="AU120" s="614"/>
      <c r="AV120" s="475"/>
      <c r="AW120" s="484"/>
      <c r="AX120" s="485"/>
      <c r="AY120" s="475"/>
      <c r="AZ120" s="475"/>
      <c r="BA120" s="475"/>
      <c r="BB120" s="475"/>
      <c r="BC120" s="475"/>
      <c r="BD120" s="475"/>
      <c r="BF120" s="487"/>
      <c r="BG120" s="483"/>
      <c r="BH120" s="487"/>
    </row>
    <row r="121" spans="1:60" s="189" customFormat="1" ht="21" customHeight="1" x14ac:dyDescent="0.15">
      <c r="A121" s="887"/>
      <c r="B121" s="896"/>
      <c r="C121" s="897"/>
      <c r="D121" s="897"/>
      <c r="E121" s="898"/>
      <c r="F121" s="494" t="s">
        <v>85</v>
      </c>
      <c r="G121" s="475">
        <f>'事業精算 (14)'!$I$9</f>
        <v>0</v>
      </c>
      <c r="H121" s="495" t="s">
        <v>13</v>
      </c>
      <c r="J121" s="496" t="s">
        <v>20</v>
      </c>
      <c r="K121" s="497">
        <f>'事業精算 (14)'!$K$20</f>
        <v>0</v>
      </c>
      <c r="L121" s="420" t="s">
        <v>21</v>
      </c>
      <c r="M121" s="420">
        <f>'事業精算 (14)'!$M$20</f>
        <v>0</v>
      </c>
      <c r="N121" s="498" t="s">
        <v>22</v>
      </c>
      <c r="P121" s="491">
        <f>'事業精算 (14)'!$M$30</f>
        <v>0</v>
      </c>
      <c r="Q121" s="420" t="s">
        <v>24</v>
      </c>
      <c r="R121" s="420">
        <f>'事業精算 (14)'!$O$30</f>
        <v>0</v>
      </c>
      <c r="S121" s="420" t="s">
        <v>24</v>
      </c>
      <c r="T121" s="492">
        <f>'事業精算 (14)'!$Q$30</f>
        <v>0</v>
      </c>
      <c r="U121" s="493">
        <f>'事業精算 (14)'!$M$34</f>
        <v>0</v>
      </c>
      <c r="V121" s="420" t="s">
        <v>24</v>
      </c>
      <c r="W121" s="420">
        <f>'事業精算 (14)'!$O$34</f>
        <v>0</v>
      </c>
      <c r="X121" s="475"/>
      <c r="Y121" s="420"/>
      <c r="Z121" s="493">
        <f>'事業精算 (14)'!$M$38</f>
        <v>0</v>
      </c>
      <c r="AA121" s="420" t="s">
        <v>24</v>
      </c>
      <c r="AB121" s="420">
        <f>'事業精算 (14)'!$O$38</f>
        <v>0</v>
      </c>
      <c r="AC121" s="420" t="s">
        <v>24</v>
      </c>
      <c r="AD121" s="492">
        <f>'事業精算 (14)'!$Q$38</f>
        <v>0</v>
      </c>
      <c r="AE121" s="479" t="s">
        <v>18</v>
      </c>
      <c r="AF121" s="420" t="s">
        <v>72</v>
      </c>
      <c r="AG121" s="480">
        <f>'事業精算 (14)'!$J$43</f>
        <v>0</v>
      </c>
      <c r="AH121" s="479"/>
      <c r="AI121" s="420"/>
      <c r="AJ121" s="482"/>
      <c r="AK121" s="479"/>
      <c r="AL121" s="420"/>
      <c r="AM121" s="482"/>
      <c r="AN121" s="483"/>
      <c r="AO121" s="475"/>
      <c r="AP121" s="482"/>
      <c r="AQ121" s="483"/>
      <c r="AR121" s="475"/>
      <c r="AS121" s="482"/>
      <c r="AT121" s="614"/>
      <c r="AU121" s="614"/>
      <c r="AV121" s="475"/>
      <c r="AW121" s="484"/>
      <c r="AX121" s="485"/>
      <c r="AY121" s="475"/>
      <c r="AZ121" s="475"/>
      <c r="BA121" s="475"/>
      <c r="BB121" s="475"/>
      <c r="BC121" s="475"/>
      <c r="BD121" s="475"/>
      <c r="BF121" s="487">
        <f>P121*R121*T121</f>
        <v>0</v>
      </c>
      <c r="BG121" s="483">
        <f>U121*W121</f>
        <v>0</v>
      </c>
      <c r="BH121" s="487">
        <f>Z121*AB121*AD121</f>
        <v>0</v>
      </c>
    </row>
    <row r="122" spans="1:60" s="189" customFormat="1" ht="21" customHeight="1" x14ac:dyDescent="0.15">
      <c r="A122" s="887"/>
      <c r="B122" s="899" t="s">
        <v>39</v>
      </c>
      <c r="C122" s="900"/>
      <c r="D122" s="900"/>
      <c r="E122" s="901"/>
      <c r="F122" s="483"/>
      <c r="G122" s="475"/>
      <c r="H122" s="489"/>
      <c r="J122" s="472" t="s">
        <v>17</v>
      </c>
      <c r="K122" s="490" t="s">
        <v>198</v>
      </c>
      <c r="L122" s="904">
        <f>'事業精算 (14)'!$G$18</f>
        <v>0</v>
      </c>
      <c r="M122" s="904"/>
      <c r="N122" s="905"/>
      <c r="P122" s="491">
        <f>'事業精算 (14)'!$M$31</f>
        <v>0</v>
      </c>
      <c r="Q122" s="420" t="s">
        <v>411</v>
      </c>
      <c r="R122" s="420">
        <f>'事業精算 (14)'!$O$31</f>
        <v>0</v>
      </c>
      <c r="S122" s="902" t="s">
        <v>410</v>
      </c>
      <c r="T122" s="903"/>
      <c r="U122" s="493">
        <f>'事業精算 (14)'!$M$35</f>
        <v>0</v>
      </c>
      <c r="V122" s="420" t="s">
        <v>411</v>
      </c>
      <c r="W122" s="420">
        <f>'事業精算 (14)'!$O$35</f>
        <v>0</v>
      </c>
      <c r="X122" s="923" t="s">
        <v>410</v>
      </c>
      <c r="Y122" s="924"/>
      <c r="Z122" s="493">
        <f>'事業精算 (14)'!$M$39</f>
        <v>0</v>
      </c>
      <c r="AA122" s="420" t="s">
        <v>411</v>
      </c>
      <c r="AB122" s="420">
        <f>'事業精算 (14)'!$O$39</f>
        <v>0</v>
      </c>
      <c r="AC122" s="902" t="s">
        <v>410</v>
      </c>
      <c r="AD122" s="903"/>
      <c r="AE122" s="479" t="s">
        <v>27</v>
      </c>
      <c r="AF122" s="420" t="s">
        <v>74</v>
      </c>
      <c r="AG122" s="480">
        <f>'事業精算 (14)'!$J$44</f>
        <v>0</v>
      </c>
      <c r="AH122" s="479"/>
      <c r="AI122" s="420"/>
      <c r="AJ122" s="482"/>
      <c r="AK122" s="479"/>
      <c r="AL122" s="420"/>
      <c r="AM122" s="482"/>
      <c r="AN122" s="483"/>
      <c r="AO122" s="475"/>
      <c r="AP122" s="482"/>
      <c r="AQ122" s="483"/>
      <c r="AR122" s="475"/>
      <c r="AS122" s="482"/>
      <c r="AT122" s="614"/>
      <c r="AU122" s="614"/>
      <c r="AV122" s="475"/>
      <c r="AW122" s="484"/>
      <c r="AX122" s="485"/>
      <c r="AY122" s="475"/>
      <c r="AZ122" s="475"/>
      <c r="BA122" s="475"/>
      <c r="BB122" s="475"/>
      <c r="BC122" s="475"/>
      <c r="BD122" s="475"/>
      <c r="BF122" s="487">
        <f>P122*R122*T122</f>
        <v>0</v>
      </c>
      <c r="BG122" s="483">
        <f>U122*W122</f>
        <v>0</v>
      </c>
      <c r="BH122" s="487">
        <f>Z122*AB122*AD122</f>
        <v>0</v>
      </c>
    </row>
    <row r="123" spans="1:60" s="189" customFormat="1" ht="21" customHeight="1" x14ac:dyDescent="0.15">
      <c r="A123" s="887"/>
      <c r="B123" s="906">
        <f>'事業精算 (14)'!$C$12</f>
        <v>0</v>
      </c>
      <c r="C123" s="907"/>
      <c r="D123" s="907"/>
      <c r="E123" s="908"/>
      <c r="F123" s="483"/>
      <c r="G123" s="475"/>
      <c r="H123" s="489"/>
      <c r="J123" s="472" t="s">
        <v>19</v>
      </c>
      <c r="K123" s="473" t="s">
        <v>200</v>
      </c>
      <c r="L123" s="912">
        <f>'事業精算 (14)'!$G$21</f>
        <v>0</v>
      </c>
      <c r="M123" s="912"/>
      <c r="N123" s="913"/>
      <c r="P123" s="499"/>
      <c r="Q123" s="420"/>
      <c r="R123" s="475"/>
      <c r="S123" s="420"/>
      <c r="T123" s="482"/>
      <c r="U123" s="483"/>
      <c r="V123" s="420"/>
      <c r="W123" s="475"/>
      <c r="X123" s="475"/>
      <c r="Y123" s="475"/>
      <c r="Z123" s="483"/>
      <c r="AA123" s="420"/>
      <c r="AB123" s="475"/>
      <c r="AC123" s="420"/>
      <c r="AD123" s="482"/>
      <c r="AE123" s="479" t="s">
        <v>31</v>
      </c>
      <c r="AF123" s="500" t="s">
        <v>30</v>
      </c>
      <c r="AG123" s="480">
        <f>'事業精算 (14)'!$J$45</f>
        <v>0</v>
      </c>
      <c r="AH123" s="479"/>
      <c r="AI123" s="420"/>
      <c r="AJ123" s="482"/>
      <c r="AK123" s="479"/>
      <c r="AL123" s="473"/>
      <c r="AM123" s="501"/>
      <c r="AN123" s="502"/>
      <c r="AO123" s="503"/>
      <c r="AP123" s="501"/>
      <c r="AQ123" s="502"/>
      <c r="AR123" s="503"/>
      <c r="AS123" s="501"/>
      <c r="AT123" s="615"/>
      <c r="AU123" s="615"/>
      <c r="AV123" s="503"/>
      <c r="AW123" s="484"/>
      <c r="AX123" s="485"/>
      <c r="AY123" s="475"/>
      <c r="AZ123" s="475"/>
      <c r="BA123" s="475"/>
      <c r="BB123" s="475"/>
      <c r="BC123" s="475"/>
      <c r="BD123" s="475"/>
      <c r="BF123" s="487">
        <f>P123*R123*T123</f>
        <v>0</v>
      </c>
      <c r="BG123" s="483">
        <f>U123*W123</f>
        <v>0</v>
      </c>
      <c r="BH123" s="487">
        <f>Z123*AB123*AD123</f>
        <v>0</v>
      </c>
    </row>
    <row r="124" spans="1:60" s="189" customFormat="1" ht="21" customHeight="1" x14ac:dyDescent="0.15">
      <c r="A124" s="888"/>
      <c r="B124" s="909"/>
      <c r="C124" s="910"/>
      <c r="D124" s="910"/>
      <c r="E124" s="911"/>
      <c r="F124" s="504"/>
      <c r="G124" s="505"/>
      <c r="H124" s="506"/>
      <c r="J124" s="472" t="s">
        <v>27</v>
      </c>
      <c r="K124" s="420" t="s">
        <v>201</v>
      </c>
      <c r="L124" s="914">
        <f>'事業精算 (14)'!$G$22</f>
        <v>0</v>
      </c>
      <c r="M124" s="914"/>
      <c r="N124" s="915"/>
      <c r="P124" s="507"/>
      <c r="Q124" s="508"/>
      <c r="R124" s="505"/>
      <c r="S124" s="508"/>
      <c r="T124" s="509"/>
      <c r="U124" s="504"/>
      <c r="V124" s="508"/>
      <c r="W124" s="505"/>
      <c r="X124" s="505"/>
      <c r="Y124" s="505"/>
      <c r="Z124" s="504"/>
      <c r="AA124" s="508"/>
      <c r="AB124" s="505"/>
      <c r="AC124" s="508"/>
      <c r="AD124" s="509"/>
      <c r="AE124" s="510" t="s">
        <v>70</v>
      </c>
      <c r="AF124" s="508" t="s">
        <v>73</v>
      </c>
      <c r="AG124" s="511">
        <f>'事業精算 (14)'!$J$46</f>
        <v>0</v>
      </c>
      <c r="AH124" s="510"/>
      <c r="AI124" s="508"/>
      <c r="AJ124" s="509"/>
      <c r="AK124" s="510"/>
      <c r="AL124" s="508"/>
      <c r="AM124" s="509"/>
      <c r="AN124" s="504"/>
      <c r="AO124" s="505"/>
      <c r="AP124" s="509"/>
      <c r="AQ124" s="504"/>
      <c r="AR124" s="505"/>
      <c r="AS124" s="509"/>
      <c r="AT124" s="505"/>
      <c r="AU124" s="505"/>
      <c r="AV124" s="505"/>
      <c r="AW124" s="512"/>
      <c r="AX124" s="513"/>
      <c r="AY124" s="475"/>
      <c r="AZ124" s="475"/>
      <c r="BA124" s="475"/>
      <c r="BB124" s="475"/>
      <c r="BC124" s="475"/>
      <c r="BD124" s="475"/>
      <c r="BF124" s="514">
        <f>P124*R124*T124</f>
        <v>0</v>
      </c>
      <c r="BG124" s="504">
        <f>U124*W124</f>
        <v>0</v>
      </c>
      <c r="BH124" s="514">
        <f>Z124*AB124*AD124</f>
        <v>0</v>
      </c>
    </row>
    <row r="125" spans="1:60" s="189" customFormat="1" ht="21" customHeight="1" x14ac:dyDescent="0.15">
      <c r="A125" s="542">
        <v>15</v>
      </c>
      <c r="B125" s="916">
        <f>'事業精算 (15)'!$C$6</f>
        <v>0</v>
      </c>
      <c r="C125" s="917"/>
      <c r="D125" s="917"/>
      <c r="E125" s="918"/>
      <c r="F125" s="456">
        <f>'事業精算 (15)'!$F$8</f>
        <v>0</v>
      </c>
      <c r="G125" s="457">
        <f>SUM(G128:G129)</f>
        <v>0</v>
      </c>
      <c r="H125" s="458">
        <f>SUM(F125:G125)</f>
        <v>0</v>
      </c>
      <c r="J125" s="459"/>
      <c r="K125" s="919">
        <f>L126+L127+L130+L131+L132</f>
        <v>0</v>
      </c>
      <c r="L125" s="919"/>
      <c r="M125" s="919"/>
      <c r="N125" s="920"/>
      <c r="P125" s="878">
        <f>'事業精算 (15)'!$E$28</f>
        <v>0</v>
      </c>
      <c r="Q125" s="879"/>
      <c r="R125" s="879"/>
      <c r="S125" s="879"/>
      <c r="T125" s="880"/>
      <c r="U125" s="875">
        <f>'事業精算 (15)'!$H$35</f>
        <v>0</v>
      </c>
      <c r="V125" s="876"/>
      <c r="W125" s="876"/>
      <c r="X125" s="876"/>
      <c r="Y125" s="877"/>
      <c r="Z125" s="881">
        <f>'事業精算 (15)'!$H$39</f>
        <v>0</v>
      </c>
      <c r="AA125" s="879"/>
      <c r="AB125" s="879"/>
      <c r="AC125" s="879"/>
      <c r="AD125" s="880"/>
      <c r="AE125" s="881">
        <f>SUM(AG126:AG132)</f>
        <v>0</v>
      </c>
      <c r="AF125" s="879"/>
      <c r="AG125" s="880"/>
      <c r="AH125" s="881">
        <f>SUM(AJ126:AJ128)</f>
        <v>0</v>
      </c>
      <c r="AI125" s="879"/>
      <c r="AJ125" s="880"/>
      <c r="AK125" s="881">
        <f>'事業精算 (15)'!$E$50</f>
        <v>0</v>
      </c>
      <c r="AL125" s="879"/>
      <c r="AM125" s="880"/>
      <c r="AN125" s="872">
        <f>'事業精算 (15)'!$E$51</f>
        <v>0</v>
      </c>
      <c r="AO125" s="873"/>
      <c r="AP125" s="874"/>
      <c r="AQ125" s="875">
        <f>SUM(AS126:AS127)</f>
        <v>0</v>
      </c>
      <c r="AR125" s="876"/>
      <c r="AS125" s="877"/>
      <c r="AT125" s="602">
        <f>'事業精算 (15)'!$E$54</f>
        <v>0</v>
      </c>
      <c r="AU125" s="602">
        <f>'事業精算 (15)'!$E$55</f>
        <v>0</v>
      </c>
      <c r="AV125" s="460">
        <f>'事業精算 (15)'!$E$56</f>
        <v>0</v>
      </c>
      <c r="AW125" s="461">
        <f>SUM(P125:AV125)</f>
        <v>0</v>
      </c>
      <c r="AX125" s="462">
        <f>K125-AW125</f>
        <v>0</v>
      </c>
      <c r="AY125" s="463"/>
      <c r="AZ125">
        <f>IF(A126=0,0,1)</f>
        <v>0</v>
      </c>
      <c r="BA125" s="463"/>
      <c r="BB125" s="463"/>
      <c r="BC125" s="463"/>
      <c r="BD125" s="463"/>
      <c r="BF125" s="464" t="s">
        <v>2</v>
      </c>
      <c r="BG125" s="465" t="s">
        <v>3</v>
      </c>
      <c r="BH125" s="464" t="s">
        <v>4</v>
      </c>
    </row>
    <row r="126" spans="1:60" s="189" customFormat="1" ht="21" customHeight="1" x14ac:dyDescent="0.15">
      <c r="A126" s="887">
        <f>'事業精算 (15)'!$C$13</f>
        <v>0</v>
      </c>
      <c r="B126" s="466">
        <f>'事業精算 (15)'!$J$6</f>
        <v>0</v>
      </c>
      <c r="C126" s="467" t="s">
        <v>105</v>
      </c>
      <c r="D126" s="467">
        <f>'事業精算 (15)'!$L$6</f>
        <v>0</v>
      </c>
      <c r="E126" s="468" t="s">
        <v>26</v>
      </c>
      <c r="F126" s="469" t="s">
        <v>13</v>
      </c>
      <c r="G126" s="470" t="s">
        <v>13</v>
      </c>
      <c r="H126" s="471" t="s">
        <v>13</v>
      </c>
      <c r="J126" s="472" t="s">
        <v>14</v>
      </c>
      <c r="K126" s="473" t="s">
        <v>196</v>
      </c>
      <c r="L126" s="894">
        <f>'事業精算 (15)'!$G$17</f>
        <v>0</v>
      </c>
      <c r="M126" s="894"/>
      <c r="N126" s="895"/>
      <c r="P126" s="474" t="s">
        <v>25</v>
      </c>
      <c r="Q126" s="475"/>
      <c r="R126" s="476" t="s">
        <v>13</v>
      </c>
      <c r="S126" s="475"/>
      <c r="T126" s="477" t="s">
        <v>26</v>
      </c>
      <c r="U126" s="478" t="s">
        <v>25</v>
      </c>
      <c r="V126" s="475"/>
      <c r="W126" s="476" t="s">
        <v>13</v>
      </c>
      <c r="X126" s="476"/>
      <c r="Y126" s="476"/>
      <c r="Z126" s="478" t="s">
        <v>25</v>
      </c>
      <c r="AA126" s="475"/>
      <c r="AB126" s="476" t="s">
        <v>13</v>
      </c>
      <c r="AC126" s="475"/>
      <c r="AD126" s="477" t="s">
        <v>105</v>
      </c>
      <c r="AE126" s="479" t="s">
        <v>14</v>
      </c>
      <c r="AF126" s="420" t="s">
        <v>29</v>
      </c>
      <c r="AG126" s="480">
        <f>'事業精算 (15)'!$J$40</f>
        <v>0</v>
      </c>
      <c r="AH126" s="479" t="s">
        <v>14</v>
      </c>
      <c r="AI126" s="420" t="s">
        <v>189</v>
      </c>
      <c r="AJ126" s="481">
        <f>'事業精算 (15)'!$J$47</f>
        <v>0</v>
      </c>
      <c r="AK126" s="479"/>
      <c r="AL126" s="420"/>
      <c r="AM126" s="482"/>
      <c r="AN126" s="483"/>
      <c r="AO126" s="475"/>
      <c r="AP126" s="482"/>
      <c r="AQ126" s="483" t="s">
        <v>14</v>
      </c>
      <c r="AR126" s="420" t="s">
        <v>195</v>
      </c>
      <c r="AS126" s="481">
        <f>'事業精算 (15)'!$J$52</f>
        <v>0</v>
      </c>
      <c r="AT126" s="613"/>
      <c r="AU126" s="613"/>
      <c r="AV126" s="475"/>
      <c r="AW126" s="484"/>
      <c r="AX126" s="485"/>
      <c r="AY126" s="475"/>
      <c r="AZ126" s="475"/>
      <c r="BA126" s="475"/>
      <c r="BB126" s="475"/>
      <c r="BC126" s="475"/>
      <c r="BD126" s="475"/>
      <c r="BF126" s="486"/>
      <c r="BG126" s="483"/>
      <c r="BH126" s="487"/>
    </row>
    <row r="127" spans="1:60" s="189" customFormat="1" ht="21" customHeight="1" x14ac:dyDescent="0.15">
      <c r="A127" s="887"/>
      <c r="B127" s="899" t="s">
        <v>41</v>
      </c>
      <c r="C127" s="900"/>
      <c r="D127" s="900"/>
      <c r="E127" s="901"/>
      <c r="F127" s="488" t="s">
        <v>83</v>
      </c>
      <c r="G127" s="475"/>
      <c r="H127" s="489"/>
      <c r="J127" s="472" t="s">
        <v>15</v>
      </c>
      <c r="K127" s="490" t="s">
        <v>199</v>
      </c>
      <c r="L127" s="921">
        <f>'事業精算 (15)'!$G$19</f>
        <v>0</v>
      </c>
      <c r="M127" s="921"/>
      <c r="N127" s="922"/>
      <c r="P127" s="491">
        <f>'事業精算 (15)'!$M$28</f>
        <v>0</v>
      </c>
      <c r="Q127" s="420" t="s">
        <v>24</v>
      </c>
      <c r="R127" s="420">
        <f>'事業精算 (15)'!$O$28</f>
        <v>0</v>
      </c>
      <c r="S127" s="420" t="s">
        <v>24</v>
      </c>
      <c r="T127" s="492">
        <f>'事業精算 (15)'!$Q$28</f>
        <v>0</v>
      </c>
      <c r="U127" s="493">
        <f>'事業精算 (15)'!$M$32</f>
        <v>0</v>
      </c>
      <c r="V127" s="420" t="s">
        <v>24</v>
      </c>
      <c r="W127" s="420">
        <f>'事業精算 (15)'!$O$32</f>
        <v>0</v>
      </c>
      <c r="X127" s="475"/>
      <c r="Y127" s="420"/>
      <c r="Z127" s="493">
        <f>'事業精算 (15)'!$M$36</f>
        <v>0</v>
      </c>
      <c r="AA127" s="420" t="s">
        <v>24</v>
      </c>
      <c r="AB127" s="420">
        <f>'事業精算 (15)'!$O$36</f>
        <v>0</v>
      </c>
      <c r="AC127" s="420" t="s">
        <v>24</v>
      </c>
      <c r="AD127" s="492">
        <f>'事業精算 (15)'!$Q$36</f>
        <v>0</v>
      </c>
      <c r="AE127" s="479" t="s">
        <v>15</v>
      </c>
      <c r="AF127" s="420" t="s">
        <v>28</v>
      </c>
      <c r="AG127" s="480">
        <f>'事業精算 (15)'!$J$41</f>
        <v>0</v>
      </c>
      <c r="AH127" s="479" t="s">
        <v>15</v>
      </c>
      <c r="AI127" s="420" t="s">
        <v>193</v>
      </c>
      <c r="AJ127" s="481">
        <f>'事業精算 (15)'!$J$48</f>
        <v>0</v>
      </c>
      <c r="AK127" s="479"/>
      <c r="AL127" s="420"/>
      <c r="AM127" s="482"/>
      <c r="AN127" s="483"/>
      <c r="AO127" s="475"/>
      <c r="AP127" s="482"/>
      <c r="AQ127" s="483"/>
      <c r="AR127" s="420"/>
      <c r="AS127" s="481"/>
      <c r="AT127" s="613"/>
      <c r="AU127" s="613"/>
      <c r="AV127" s="475"/>
      <c r="AW127" s="484"/>
      <c r="AX127" s="485"/>
      <c r="AY127" s="475"/>
      <c r="AZ127" s="475"/>
      <c r="BA127" s="475"/>
      <c r="BB127" s="475"/>
      <c r="BC127" s="475"/>
      <c r="BD127" s="475"/>
      <c r="BF127" s="487">
        <f>P127*R127*T127</f>
        <v>0</v>
      </c>
      <c r="BG127" s="483">
        <f>U127*W127</f>
        <v>0</v>
      </c>
      <c r="BH127" s="487">
        <f>Z127*AB127*AD127</f>
        <v>0</v>
      </c>
    </row>
    <row r="128" spans="1:60" s="189" customFormat="1" ht="21" customHeight="1" x14ac:dyDescent="0.15">
      <c r="A128" s="887"/>
      <c r="B128" s="896">
        <f>'事業精算 (15)'!$C$11</f>
        <v>0</v>
      </c>
      <c r="C128" s="897"/>
      <c r="D128" s="897"/>
      <c r="E128" s="898"/>
      <c r="F128" s="494" t="s">
        <v>84</v>
      </c>
      <c r="G128" s="475">
        <f>'事業精算 (15)'!$F$9</f>
        <v>0</v>
      </c>
      <c r="H128" s="495" t="s">
        <v>13</v>
      </c>
      <c r="J128" s="496" t="s">
        <v>20</v>
      </c>
      <c r="K128" s="497">
        <f>'事業精算 (15)'!$K$19</f>
        <v>0</v>
      </c>
      <c r="L128" s="420" t="s">
        <v>21</v>
      </c>
      <c r="M128" s="420">
        <f>'事業精算 (15)'!$M$19</f>
        <v>0</v>
      </c>
      <c r="N128" s="498" t="s">
        <v>22</v>
      </c>
      <c r="P128" s="491">
        <f>'事業精算 (15)'!$M$29</f>
        <v>0</v>
      </c>
      <c r="Q128" s="420" t="s">
        <v>24</v>
      </c>
      <c r="R128" s="420">
        <f>'事業精算 (15)'!$O$29</f>
        <v>0</v>
      </c>
      <c r="S128" s="420" t="s">
        <v>24</v>
      </c>
      <c r="T128" s="492">
        <f>'事業精算 (15)'!$Q$29</f>
        <v>0</v>
      </c>
      <c r="U128" s="493">
        <f>'事業精算 (15)'!$M$33</f>
        <v>0</v>
      </c>
      <c r="V128" s="420" t="s">
        <v>24</v>
      </c>
      <c r="W128" s="420">
        <f>'事業精算 (15)'!$O$33</f>
        <v>0</v>
      </c>
      <c r="X128" s="475"/>
      <c r="Y128" s="420"/>
      <c r="Z128" s="493">
        <f>'事業精算 (15)'!$M$37</f>
        <v>0</v>
      </c>
      <c r="AA128" s="420" t="s">
        <v>24</v>
      </c>
      <c r="AB128" s="420">
        <f>'事業精算 (15)'!$O$37</f>
        <v>0</v>
      </c>
      <c r="AC128" s="420" t="s">
        <v>24</v>
      </c>
      <c r="AD128" s="492">
        <f>'事業精算 (15)'!$Q$37</f>
        <v>0</v>
      </c>
      <c r="AE128" s="479" t="s">
        <v>16</v>
      </c>
      <c r="AF128" s="420" t="s">
        <v>104</v>
      </c>
      <c r="AG128" s="480">
        <f>'事業精算 (15)'!$J$42</f>
        <v>0</v>
      </c>
      <c r="AH128" s="479" t="s">
        <v>17</v>
      </c>
      <c r="AI128" s="420" t="s">
        <v>390</v>
      </c>
      <c r="AJ128" s="482">
        <f>'事業精算 (15)'!$J$49</f>
        <v>0</v>
      </c>
      <c r="AK128" s="479"/>
      <c r="AL128" s="420"/>
      <c r="AM128" s="482"/>
      <c r="AN128" s="483"/>
      <c r="AO128" s="475"/>
      <c r="AP128" s="482"/>
      <c r="AQ128" s="483"/>
      <c r="AR128" s="475"/>
      <c r="AS128" s="482"/>
      <c r="AT128" s="614"/>
      <c r="AU128" s="614"/>
      <c r="AV128" s="475"/>
      <c r="AW128" s="484"/>
      <c r="AX128" s="485"/>
      <c r="AY128" s="475"/>
      <c r="AZ128" s="475"/>
      <c r="BA128" s="475"/>
      <c r="BB128" s="475"/>
      <c r="BC128" s="475"/>
      <c r="BD128" s="475"/>
      <c r="BF128" s="487"/>
      <c r="BG128" s="483"/>
      <c r="BH128" s="487"/>
    </row>
    <row r="129" spans="1:60" s="189" customFormat="1" ht="21" customHeight="1" x14ac:dyDescent="0.15">
      <c r="A129" s="887"/>
      <c r="B129" s="896"/>
      <c r="C129" s="897"/>
      <c r="D129" s="897"/>
      <c r="E129" s="898"/>
      <c r="F129" s="494" t="s">
        <v>85</v>
      </c>
      <c r="G129" s="475">
        <f>'事業精算 (15)'!$I$9</f>
        <v>0</v>
      </c>
      <c r="H129" s="495" t="s">
        <v>13</v>
      </c>
      <c r="J129" s="496" t="s">
        <v>20</v>
      </c>
      <c r="K129" s="497">
        <f>'事業精算 (15)'!$K$20</f>
        <v>0</v>
      </c>
      <c r="L129" s="420" t="s">
        <v>21</v>
      </c>
      <c r="M129" s="420">
        <f>'事業精算 (15)'!$M$20</f>
        <v>0</v>
      </c>
      <c r="N129" s="498" t="s">
        <v>22</v>
      </c>
      <c r="P129" s="491">
        <f>'事業精算 (15)'!$M$30</f>
        <v>0</v>
      </c>
      <c r="Q129" s="420" t="s">
        <v>24</v>
      </c>
      <c r="R129" s="420">
        <f>'事業精算 (15)'!$O$30</f>
        <v>0</v>
      </c>
      <c r="S129" s="420" t="s">
        <v>24</v>
      </c>
      <c r="T129" s="492">
        <f>'事業精算 (15)'!$Q$30</f>
        <v>0</v>
      </c>
      <c r="U129" s="493">
        <f>'事業精算 (15)'!$M$34</f>
        <v>0</v>
      </c>
      <c r="V129" s="420" t="s">
        <v>24</v>
      </c>
      <c r="W129" s="420">
        <f>'事業精算 (15)'!$O$34</f>
        <v>0</v>
      </c>
      <c r="X129" s="475"/>
      <c r="Y129" s="420"/>
      <c r="Z129" s="493">
        <f>'事業精算 (15)'!$M$38</f>
        <v>0</v>
      </c>
      <c r="AA129" s="420" t="s">
        <v>24</v>
      </c>
      <c r="AB129" s="420">
        <f>'事業精算 (15)'!$O$38</f>
        <v>0</v>
      </c>
      <c r="AC129" s="420" t="s">
        <v>24</v>
      </c>
      <c r="AD129" s="492">
        <f>'事業精算 (15)'!$Q$38</f>
        <v>0</v>
      </c>
      <c r="AE129" s="479" t="s">
        <v>18</v>
      </c>
      <c r="AF129" s="420" t="s">
        <v>72</v>
      </c>
      <c r="AG129" s="480">
        <f>'事業精算 (15)'!$J$43</f>
        <v>0</v>
      </c>
      <c r="AH129" s="479"/>
      <c r="AI129" s="420"/>
      <c r="AJ129" s="482"/>
      <c r="AK129" s="479"/>
      <c r="AL129" s="420"/>
      <c r="AM129" s="482"/>
      <c r="AN129" s="483"/>
      <c r="AO129" s="475"/>
      <c r="AP129" s="482"/>
      <c r="AQ129" s="483"/>
      <c r="AR129" s="475"/>
      <c r="AS129" s="482"/>
      <c r="AT129" s="614"/>
      <c r="AU129" s="614"/>
      <c r="AV129" s="475"/>
      <c r="AW129" s="484"/>
      <c r="AX129" s="485"/>
      <c r="AY129" s="475"/>
      <c r="AZ129" s="475"/>
      <c r="BA129" s="475"/>
      <c r="BB129" s="475"/>
      <c r="BC129" s="475"/>
      <c r="BD129" s="475"/>
      <c r="BF129" s="487">
        <f>P129*R129*T129</f>
        <v>0</v>
      </c>
      <c r="BG129" s="483">
        <f>U129*W129</f>
        <v>0</v>
      </c>
      <c r="BH129" s="487">
        <f>Z129*AB129*AD129</f>
        <v>0</v>
      </c>
    </row>
    <row r="130" spans="1:60" s="189" customFormat="1" ht="21" customHeight="1" x14ac:dyDescent="0.15">
      <c r="A130" s="887"/>
      <c r="B130" s="899" t="s">
        <v>39</v>
      </c>
      <c r="C130" s="900"/>
      <c r="D130" s="900"/>
      <c r="E130" s="901"/>
      <c r="F130" s="483"/>
      <c r="G130" s="475"/>
      <c r="H130" s="489"/>
      <c r="J130" s="472" t="s">
        <v>17</v>
      </c>
      <c r="K130" s="490" t="s">
        <v>198</v>
      </c>
      <c r="L130" s="904">
        <f>'事業精算 (15)'!$G$18</f>
        <v>0</v>
      </c>
      <c r="M130" s="904"/>
      <c r="N130" s="905"/>
      <c r="P130" s="491">
        <f>'事業精算 (15)'!$M$31</f>
        <v>0</v>
      </c>
      <c r="Q130" s="420" t="s">
        <v>411</v>
      </c>
      <c r="R130" s="420">
        <f>'事業精算 (15)'!$O$31</f>
        <v>0</v>
      </c>
      <c r="S130" s="902" t="s">
        <v>410</v>
      </c>
      <c r="T130" s="903"/>
      <c r="U130" s="493">
        <f>'事業精算 (15)'!$M$35</f>
        <v>0</v>
      </c>
      <c r="V130" s="420" t="s">
        <v>411</v>
      </c>
      <c r="W130" s="420">
        <f>'事業精算 (15)'!$O$35</f>
        <v>0</v>
      </c>
      <c r="X130" s="923" t="s">
        <v>410</v>
      </c>
      <c r="Y130" s="924"/>
      <c r="Z130" s="493">
        <f>'事業精算 (15)'!$M$39</f>
        <v>0</v>
      </c>
      <c r="AA130" s="420" t="s">
        <v>411</v>
      </c>
      <c r="AB130" s="420">
        <f>'事業精算 (15)'!$O$39</f>
        <v>0</v>
      </c>
      <c r="AC130" s="902" t="s">
        <v>410</v>
      </c>
      <c r="AD130" s="903"/>
      <c r="AE130" s="479" t="s">
        <v>27</v>
      </c>
      <c r="AF130" s="420" t="s">
        <v>74</v>
      </c>
      <c r="AG130" s="480">
        <f>'事業精算 (15)'!$J$44</f>
        <v>0</v>
      </c>
      <c r="AH130" s="479"/>
      <c r="AI130" s="420"/>
      <c r="AJ130" s="482"/>
      <c r="AK130" s="479"/>
      <c r="AL130" s="420"/>
      <c r="AM130" s="482"/>
      <c r="AN130" s="483"/>
      <c r="AO130" s="475"/>
      <c r="AP130" s="482"/>
      <c r="AQ130" s="483"/>
      <c r="AR130" s="475"/>
      <c r="AS130" s="482"/>
      <c r="AT130" s="614"/>
      <c r="AU130" s="614"/>
      <c r="AV130" s="475"/>
      <c r="AW130" s="484"/>
      <c r="AX130" s="485"/>
      <c r="AY130" s="475"/>
      <c r="AZ130" s="475"/>
      <c r="BA130" s="475"/>
      <c r="BB130" s="475"/>
      <c r="BC130" s="475"/>
      <c r="BD130" s="475"/>
      <c r="BF130" s="487">
        <f>P130*R130*T130</f>
        <v>0</v>
      </c>
      <c r="BG130" s="483">
        <f>U130*W130</f>
        <v>0</v>
      </c>
      <c r="BH130" s="487">
        <f>Z130*AB130*AD130</f>
        <v>0</v>
      </c>
    </row>
    <row r="131" spans="1:60" s="189" customFormat="1" ht="21" customHeight="1" x14ac:dyDescent="0.15">
      <c r="A131" s="887"/>
      <c r="B131" s="906">
        <f>'事業精算 (15)'!$C$12</f>
        <v>0</v>
      </c>
      <c r="C131" s="907"/>
      <c r="D131" s="907"/>
      <c r="E131" s="908"/>
      <c r="F131" s="483"/>
      <c r="G131" s="475"/>
      <c r="H131" s="489"/>
      <c r="J131" s="472" t="s">
        <v>19</v>
      </c>
      <c r="K131" s="473" t="s">
        <v>200</v>
      </c>
      <c r="L131" s="912">
        <f>'事業精算 (15)'!$G$21</f>
        <v>0</v>
      </c>
      <c r="M131" s="912"/>
      <c r="N131" s="913"/>
      <c r="P131" s="499"/>
      <c r="Q131" s="420"/>
      <c r="R131" s="475"/>
      <c r="S131" s="420"/>
      <c r="T131" s="482"/>
      <c r="U131" s="483"/>
      <c r="V131" s="420"/>
      <c r="W131" s="475"/>
      <c r="X131" s="475"/>
      <c r="Y131" s="475"/>
      <c r="Z131" s="483"/>
      <c r="AA131" s="420"/>
      <c r="AB131" s="475"/>
      <c r="AC131" s="420"/>
      <c r="AD131" s="482"/>
      <c r="AE131" s="479" t="s">
        <v>31</v>
      </c>
      <c r="AF131" s="500" t="s">
        <v>30</v>
      </c>
      <c r="AG131" s="480">
        <f>'事業精算 (15)'!$J$45</f>
        <v>0</v>
      </c>
      <c r="AH131" s="479"/>
      <c r="AI131" s="420"/>
      <c r="AJ131" s="482"/>
      <c r="AK131" s="479"/>
      <c r="AL131" s="473"/>
      <c r="AM131" s="501"/>
      <c r="AN131" s="502"/>
      <c r="AO131" s="503"/>
      <c r="AP131" s="501"/>
      <c r="AQ131" s="502"/>
      <c r="AR131" s="503"/>
      <c r="AS131" s="501"/>
      <c r="AT131" s="615"/>
      <c r="AU131" s="615"/>
      <c r="AV131" s="503"/>
      <c r="AW131" s="484"/>
      <c r="AX131" s="485"/>
      <c r="AY131" s="475"/>
      <c r="AZ131" s="475"/>
      <c r="BA131" s="475"/>
      <c r="BB131" s="475"/>
      <c r="BC131" s="475"/>
      <c r="BD131" s="475"/>
      <c r="BF131" s="487">
        <f>P131*R131*T131</f>
        <v>0</v>
      </c>
      <c r="BG131" s="483">
        <f>U131*W131</f>
        <v>0</v>
      </c>
      <c r="BH131" s="487">
        <f>Z131*AB131*AD131</f>
        <v>0</v>
      </c>
    </row>
    <row r="132" spans="1:60" s="189" customFormat="1" ht="21" customHeight="1" x14ac:dyDescent="0.15">
      <c r="A132" s="888"/>
      <c r="B132" s="909"/>
      <c r="C132" s="910"/>
      <c r="D132" s="910"/>
      <c r="E132" s="911"/>
      <c r="F132" s="504"/>
      <c r="G132" s="505"/>
      <c r="H132" s="506"/>
      <c r="J132" s="472" t="s">
        <v>27</v>
      </c>
      <c r="K132" s="420" t="s">
        <v>201</v>
      </c>
      <c r="L132" s="914">
        <f>'事業精算 (15)'!$G$22</f>
        <v>0</v>
      </c>
      <c r="M132" s="914"/>
      <c r="N132" s="915"/>
      <c r="P132" s="507"/>
      <c r="Q132" s="508"/>
      <c r="R132" s="505"/>
      <c r="S132" s="508"/>
      <c r="T132" s="509"/>
      <c r="U132" s="504"/>
      <c r="V132" s="508"/>
      <c r="W132" s="505"/>
      <c r="X132" s="505"/>
      <c r="Y132" s="505"/>
      <c r="Z132" s="504"/>
      <c r="AA132" s="508"/>
      <c r="AB132" s="505"/>
      <c r="AC132" s="508"/>
      <c r="AD132" s="509"/>
      <c r="AE132" s="510" t="s">
        <v>70</v>
      </c>
      <c r="AF132" s="508" t="s">
        <v>73</v>
      </c>
      <c r="AG132" s="511">
        <f>'事業精算 (15)'!$J$46</f>
        <v>0</v>
      </c>
      <c r="AH132" s="510"/>
      <c r="AI132" s="508"/>
      <c r="AJ132" s="509"/>
      <c r="AK132" s="510"/>
      <c r="AL132" s="508"/>
      <c r="AM132" s="509"/>
      <c r="AN132" s="504"/>
      <c r="AO132" s="505"/>
      <c r="AP132" s="509"/>
      <c r="AQ132" s="504"/>
      <c r="AR132" s="505"/>
      <c r="AS132" s="509"/>
      <c r="AT132" s="505"/>
      <c r="AU132" s="505"/>
      <c r="AV132" s="505"/>
      <c r="AW132" s="512"/>
      <c r="AX132" s="513"/>
      <c r="AY132" s="475"/>
      <c r="AZ132" s="475"/>
      <c r="BA132" s="475"/>
      <c r="BB132" s="475"/>
      <c r="BC132" s="475"/>
      <c r="BD132" s="475"/>
      <c r="BF132" s="514">
        <f>P132*R132*T132</f>
        <v>0</v>
      </c>
      <c r="BG132" s="504">
        <f>U132*W132</f>
        <v>0</v>
      </c>
      <c r="BH132" s="514">
        <f>Z132*AB132*AD132</f>
        <v>0</v>
      </c>
    </row>
    <row r="133" spans="1:60" s="189" customFormat="1" ht="21" customHeight="1" x14ac:dyDescent="0.15">
      <c r="A133" s="542">
        <v>16</v>
      </c>
      <c r="B133" s="916">
        <f>'事業精算 (16)'!$C$6</f>
        <v>0</v>
      </c>
      <c r="C133" s="917"/>
      <c r="D133" s="917"/>
      <c r="E133" s="918"/>
      <c r="F133" s="456">
        <f>'事業精算 (16)'!$F$8</f>
        <v>0</v>
      </c>
      <c r="G133" s="457">
        <f>SUM(G136:G137)</f>
        <v>0</v>
      </c>
      <c r="H133" s="458">
        <f>SUM(F133:G133)</f>
        <v>0</v>
      </c>
      <c r="J133" s="459"/>
      <c r="K133" s="919">
        <f>L134+L135+L138+L139+L140</f>
        <v>0</v>
      </c>
      <c r="L133" s="919"/>
      <c r="M133" s="919"/>
      <c r="N133" s="920"/>
      <c r="P133" s="878">
        <f>'事業精算 (16)'!$E$28</f>
        <v>0</v>
      </c>
      <c r="Q133" s="879"/>
      <c r="R133" s="879"/>
      <c r="S133" s="879"/>
      <c r="T133" s="880"/>
      <c r="U133" s="875">
        <f>'事業精算 (16)'!$H$35</f>
        <v>0</v>
      </c>
      <c r="V133" s="876"/>
      <c r="W133" s="876"/>
      <c r="X133" s="876"/>
      <c r="Y133" s="877"/>
      <c r="Z133" s="881">
        <f>'事業精算 (16)'!$H$39</f>
        <v>0</v>
      </c>
      <c r="AA133" s="879"/>
      <c r="AB133" s="879"/>
      <c r="AC133" s="879"/>
      <c r="AD133" s="880"/>
      <c r="AE133" s="881">
        <f>SUM(AG134:AG140)</f>
        <v>0</v>
      </c>
      <c r="AF133" s="879"/>
      <c r="AG133" s="880"/>
      <c r="AH133" s="881">
        <f>SUM(AJ134:AJ136)</f>
        <v>0</v>
      </c>
      <c r="AI133" s="879"/>
      <c r="AJ133" s="880"/>
      <c r="AK133" s="881">
        <f>'事業精算 (16)'!$E$50</f>
        <v>0</v>
      </c>
      <c r="AL133" s="879"/>
      <c r="AM133" s="880"/>
      <c r="AN133" s="872">
        <f>'事業精算 (16)'!$E$51</f>
        <v>0</v>
      </c>
      <c r="AO133" s="873"/>
      <c r="AP133" s="874"/>
      <c r="AQ133" s="875">
        <f>SUM(AS134:AS135)</f>
        <v>0</v>
      </c>
      <c r="AR133" s="876"/>
      <c r="AS133" s="877"/>
      <c r="AT133" s="602">
        <f>'事業精算 (16)'!$E$54</f>
        <v>0</v>
      </c>
      <c r="AU133" s="602">
        <f>'事業精算 (16)'!$E$55</f>
        <v>0</v>
      </c>
      <c r="AV133" s="460">
        <f>'事業精算 (16)'!$E$56</f>
        <v>0</v>
      </c>
      <c r="AW133" s="461">
        <f>SUM(P133:AV133)</f>
        <v>0</v>
      </c>
      <c r="AX133" s="462">
        <f>K133-AW133</f>
        <v>0</v>
      </c>
      <c r="AY133" s="463"/>
      <c r="AZ133">
        <f>IF(A134=0,0,1)</f>
        <v>0</v>
      </c>
      <c r="BA133" s="463"/>
      <c r="BB133" s="463"/>
      <c r="BC133" s="463"/>
      <c r="BD133" s="463"/>
      <c r="BF133" s="464" t="s">
        <v>2</v>
      </c>
      <c r="BG133" s="465" t="s">
        <v>3</v>
      </c>
      <c r="BH133" s="464" t="s">
        <v>4</v>
      </c>
    </row>
    <row r="134" spans="1:60" s="189" customFormat="1" ht="21" customHeight="1" x14ac:dyDescent="0.15">
      <c r="A134" s="887">
        <f>'事業精算 (16)'!$C$13</f>
        <v>0</v>
      </c>
      <c r="B134" s="466">
        <f>'事業精算 (16)'!$J$6</f>
        <v>0</v>
      </c>
      <c r="C134" s="467" t="s">
        <v>105</v>
      </c>
      <c r="D134" s="467">
        <f>'事業精算 (16)'!$L$6</f>
        <v>0</v>
      </c>
      <c r="E134" s="468" t="s">
        <v>26</v>
      </c>
      <c r="F134" s="469" t="s">
        <v>13</v>
      </c>
      <c r="G134" s="470" t="s">
        <v>13</v>
      </c>
      <c r="H134" s="471" t="s">
        <v>13</v>
      </c>
      <c r="J134" s="472" t="s">
        <v>14</v>
      </c>
      <c r="K134" s="473" t="s">
        <v>196</v>
      </c>
      <c r="L134" s="894">
        <f>'事業精算 (16)'!$G$17</f>
        <v>0</v>
      </c>
      <c r="M134" s="894"/>
      <c r="N134" s="895"/>
      <c r="P134" s="474" t="s">
        <v>25</v>
      </c>
      <c r="Q134" s="475"/>
      <c r="R134" s="476" t="s">
        <v>13</v>
      </c>
      <c r="S134" s="475"/>
      <c r="T134" s="477" t="s">
        <v>26</v>
      </c>
      <c r="U134" s="478" t="s">
        <v>25</v>
      </c>
      <c r="V134" s="475"/>
      <c r="W134" s="476" t="s">
        <v>13</v>
      </c>
      <c r="X134" s="476"/>
      <c r="Y134" s="476"/>
      <c r="Z134" s="478" t="s">
        <v>25</v>
      </c>
      <c r="AA134" s="475"/>
      <c r="AB134" s="476" t="s">
        <v>13</v>
      </c>
      <c r="AC134" s="475"/>
      <c r="AD134" s="477" t="s">
        <v>105</v>
      </c>
      <c r="AE134" s="479" t="s">
        <v>14</v>
      </c>
      <c r="AF134" s="420" t="s">
        <v>29</v>
      </c>
      <c r="AG134" s="480">
        <f>'事業精算 (16)'!$J$40</f>
        <v>0</v>
      </c>
      <c r="AH134" s="479" t="s">
        <v>14</v>
      </c>
      <c r="AI134" s="420" t="s">
        <v>189</v>
      </c>
      <c r="AJ134" s="481">
        <f>'事業精算 (16)'!$J$47</f>
        <v>0</v>
      </c>
      <c r="AK134" s="479"/>
      <c r="AL134" s="420"/>
      <c r="AM134" s="482"/>
      <c r="AN134" s="483"/>
      <c r="AO134" s="475"/>
      <c r="AP134" s="482"/>
      <c r="AQ134" s="483" t="s">
        <v>14</v>
      </c>
      <c r="AR134" s="420" t="s">
        <v>195</v>
      </c>
      <c r="AS134" s="481">
        <f>'事業精算 (16)'!$J$52</f>
        <v>0</v>
      </c>
      <c r="AT134" s="613"/>
      <c r="AU134" s="613"/>
      <c r="AV134" s="475"/>
      <c r="AW134" s="484"/>
      <c r="AX134" s="485"/>
      <c r="AY134" s="475"/>
      <c r="AZ134" s="475"/>
      <c r="BA134" s="475"/>
      <c r="BB134" s="475"/>
      <c r="BC134" s="475"/>
      <c r="BD134" s="475"/>
      <c r="BF134" s="486"/>
      <c r="BG134" s="483"/>
      <c r="BH134" s="487"/>
    </row>
    <row r="135" spans="1:60" s="189" customFormat="1" ht="21" customHeight="1" x14ac:dyDescent="0.15">
      <c r="A135" s="887"/>
      <c r="B135" s="899" t="s">
        <v>41</v>
      </c>
      <c r="C135" s="900"/>
      <c r="D135" s="900"/>
      <c r="E135" s="901"/>
      <c r="F135" s="488" t="s">
        <v>83</v>
      </c>
      <c r="G135" s="475"/>
      <c r="H135" s="489"/>
      <c r="J135" s="472" t="s">
        <v>15</v>
      </c>
      <c r="K135" s="490" t="s">
        <v>199</v>
      </c>
      <c r="L135" s="921">
        <f>'事業精算 (16)'!$G$19</f>
        <v>0</v>
      </c>
      <c r="M135" s="921"/>
      <c r="N135" s="922"/>
      <c r="P135" s="491">
        <f>'事業精算 (16)'!$M$28</f>
        <v>0</v>
      </c>
      <c r="Q135" s="420" t="s">
        <v>24</v>
      </c>
      <c r="R135" s="420">
        <f>'事業精算 (16)'!$O$28</f>
        <v>0</v>
      </c>
      <c r="S135" s="420" t="s">
        <v>24</v>
      </c>
      <c r="T135" s="492">
        <f>'事業精算 (16)'!$Q$28</f>
        <v>0</v>
      </c>
      <c r="U135" s="493">
        <f>'事業精算 (16)'!$M$32</f>
        <v>0</v>
      </c>
      <c r="V135" s="420" t="s">
        <v>24</v>
      </c>
      <c r="W135" s="420">
        <f>'事業精算 (16)'!$O$32</f>
        <v>0</v>
      </c>
      <c r="X135" s="475"/>
      <c r="Y135" s="420"/>
      <c r="Z135" s="493">
        <f>'事業精算 (16)'!$M$36</f>
        <v>0</v>
      </c>
      <c r="AA135" s="420" t="s">
        <v>24</v>
      </c>
      <c r="AB135" s="420">
        <f>'事業精算 (16)'!$O$36</f>
        <v>0</v>
      </c>
      <c r="AC135" s="420" t="s">
        <v>24</v>
      </c>
      <c r="AD135" s="492">
        <f>'事業精算 (16)'!$Q$36</f>
        <v>0</v>
      </c>
      <c r="AE135" s="479" t="s">
        <v>15</v>
      </c>
      <c r="AF135" s="420" t="s">
        <v>28</v>
      </c>
      <c r="AG135" s="480">
        <f>'事業精算 (16)'!$J$41</f>
        <v>0</v>
      </c>
      <c r="AH135" s="479" t="s">
        <v>15</v>
      </c>
      <c r="AI135" s="420" t="s">
        <v>193</v>
      </c>
      <c r="AJ135" s="481">
        <f>'事業精算 (16)'!$J$48</f>
        <v>0</v>
      </c>
      <c r="AK135" s="479"/>
      <c r="AL135" s="420"/>
      <c r="AM135" s="482"/>
      <c r="AN135" s="483"/>
      <c r="AO135" s="475"/>
      <c r="AP135" s="482"/>
      <c r="AQ135" s="483"/>
      <c r="AR135" s="420"/>
      <c r="AS135" s="481"/>
      <c r="AT135" s="613"/>
      <c r="AU135" s="613"/>
      <c r="AV135" s="475"/>
      <c r="AW135" s="484"/>
      <c r="AX135" s="485"/>
      <c r="AY135" s="475"/>
      <c r="AZ135" s="475"/>
      <c r="BA135" s="475"/>
      <c r="BB135" s="475"/>
      <c r="BC135" s="475"/>
      <c r="BD135" s="475"/>
      <c r="BF135" s="487">
        <f>P135*R135*T135</f>
        <v>0</v>
      </c>
      <c r="BG135" s="483">
        <f>U135*W135</f>
        <v>0</v>
      </c>
      <c r="BH135" s="487">
        <f>Z135*AB135*AD135</f>
        <v>0</v>
      </c>
    </row>
    <row r="136" spans="1:60" s="189" customFormat="1" ht="21" customHeight="1" x14ac:dyDescent="0.15">
      <c r="A136" s="887"/>
      <c r="B136" s="896">
        <f>'事業精算 (16)'!$C$11</f>
        <v>0</v>
      </c>
      <c r="C136" s="897"/>
      <c r="D136" s="897"/>
      <c r="E136" s="898"/>
      <c r="F136" s="494" t="s">
        <v>84</v>
      </c>
      <c r="G136" s="475">
        <f>'事業精算 (16)'!$F$9</f>
        <v>0</v>
      </c>
      <c r="H136" s="495" t="s">
        <v>13</v>
      </c>
      <c r="J136" s="496" t="s">
        <v>20</v>
      </c>
      <c r="K136" s="497">
        <f>'事業精算 (16)'!$K$19</f>
        <v>0</v>
      </c>
      <c r="L136" s="420" t="s">
        <v>21</v>
      </c>
      <c r="M136" s="420">
        <f>'事業精算 (16)'!$M$19</f>
        <v>0</v>
      </c>
      <c r="N136" s="498" t="s">
        <v>22</v>
      </c>
      <c r="P136" s="491">
        <f>'事業精算 (16)'!$M$29</f>
        <v>0</v>
      </c>
      <c r="Q136" s="420" t="s">
        <v>24</v>
      </c>
      <c r="R136" s="420">
        <f>'事業精算 (16)'!$O$29</f>
        <v>0</v>
      </c>
      <c r="S136" s="420" t="s">
        <v>24</v>
      </c>
      <c r="T136" s="492">
        <f>'事業精算 (16)'!$Q$29</f>
        <v>0</v>
      </c>
      <c r="U136" s="493">
        <f>'事業精算 (16)'!$M$33</f>
        <v>0</v>
      </c>
      <c r="V136" s="420" t="s">
        <v>24</v>
      </c>
      <c r="W136" s="420">
        <f>'事業精算 (16)'!$O$33</f>
        <v>0</v>
      </c>
      <c r="X136" s="475"/>
      <c r="Y136" s="420"/>
      <c r="Z136" s="493">
        <f>'事業精算 (16)'!$M$37</f>
        <v>0</v>
      </c>
      <c r="AA136" s="420" t="s">
        <v>24</v>
      </c>
      <c r="AB136" s="420">
        <f>'事業精算 (16)'!$O$37</f>
        <v>0</v>
      </c>
      <c r="AC136" s="420" t="s">
        <v>24</v>
      </c>
      <c r="AD136" s="492">
        <f>'事業精算 (16)'!$Q$37</f>
        <v>0</v>
      </c>
      <c r="AE136" s="479" t="s">
        <v>16</v>
      </c>
      <c r="AF136" s="420" t="s">
        <v>104</v>
      </c>
      <c r="AG136" s="480">
        <f>'事業精算 (16)'!$J$42</f>
        <v>0</v>
      </c>
      <c r="AH136" s="479" t="s">
        <v>17</v>
      </c>
      <c r="AI136" s="420" t="s">
        <v>390</v>
      </c>
      <c r="AJ136" s="482">
        <f>'事業精算 (16)'!$J$49</f>
        <v>0</v>
      </c>
      <c r="AK136" s="479"/>
      <c r="AL136" s="420"/>
      <c r="AM136" s="482"/>
      <c r="AN136" s="483"/>
      <c r="AO136" s="475"/>
      <c r="AP136" s="482"/>
      <c r="AQ136" s="483"/>
      <c r="AR136" s="475"/>
      <c r="AS136" s="482"/>
      <c r="AT136" s="614"/>
      <c r="AU136" s="614"/>
      <c r="AV136" s="475"/>
      <c r="AW136" s="484"/>
      <c r="AX136" s="485"/>
      <c r="AY136" s="475"/>
      <c r="AZ136" s="475"/>
      <c r="BA136" s="475"/>
      <c r="BB136" s="475"/>
      <c r="BC136" s="475"/>
      <c r="BD136" s="475"/>
      <c r="BF136" s="487"/>
      <c r="BG136" s="483"/>
      <c r="BH136" s="487"/>
    </row>
    <row r="137" spans="1:60" s="189" customFormat="1" ht="21" customHeight="1" x14ac:dyDescent="0.15">
      <c r="A137" s="887"/>
      <c r="B137" s="896"/>
      <c r="C137" s="897"/>
      <c r="D137" s="897"/>
      <c r="E137" s="898"/>
      <c r="F137" s="494" t="s">
        <v>85</v>
      </c>
      <c r="G137" s="475">
        <f>'事業精算 (16)'!$I$9</f>
        <v>0</v>
      </c>
      <c r="H137" s="495" t="s">
        <v>13</v>
      </c>
      <c r="J137" s="496" t="s">
        <v>20</v>
      </c>
      <c r="K137" s="497">
        <f>'事業精算 (16)'!$K$20</f>
        <v>0</v>
      </c>
      <c r="L137" s="420" t="s">
        <v>21</v>
      </c>
      <c r="M137" s="420">
        <f>'事業精算 (16)'!$M$20</f>
        <v>0</v>
      </c>
      <c r="N137" s="498" t="s">
        <v>22</v>
      </c>
      <c r="P137" s="491">
        <f>'事業精算 (16)'!$M$30</f>
        <v>0</v>
      </c>
      <c r="Q137" s="420" t="s">
        <v>24</v>
      </c>
      <c r="R137" s="420">
        <f>'事業精算 (16)'!$O$30</f>
        <v>0</v>
      </c>
      <c r="S137" s="420" t="s">
        <v>24</v>
      </c>
      <c r="T137" s="492">
        <f>'事業精算 (16)'!$Q$30</f>
        <v>0</v>
      </c>
      <c r="U137" s="493">
        <f>'事業精算 (16)'!$M$34</f>
        <v>0</v>
      </c>
      <c r="V137" s="420" t="s">
        <v>24</v>
      </c>
      <c r="W137" s="420">
        <f>'事業精算 (16)'!$O$34</f>
        <v>0</v>
      </c>
      <c r="X137" s="475"/>
      <c r="Y137" s="420"/>
      <c r="Z137" s="493">
        <f>'事業精算 (16)'!$M$38</f>
        <v>0</v>
      </c>
      <c r="AA137" s="420" t="s">
        <v>24</v>
      </c>
      <c r="AB137" s="420">
        <f>'事業精算 (16)'!$O$38</f>
        <v>0</v>
      </c>
      <c r="AC137" s="420" t="s">
        <v>24</v>
      </c>
      <c r="AD137" s="492">
        <f>'事業精算 (16)'!$Q$38</f>
        <v>0</v>
      </c>
      <c r="AE137" s="479" t="s">
        <v>18</v>
      </c>
      <c r="AF137" s="420" t="s">
        <v>72</v>
      </c>
      <c r="AG137" s="480">
        <f>'事業精算 (16)'!$J$43</f>
        <v>0</v>
      </c>
      <c r="AH137" s="479"/>
      <c r="AI137" s="420"/>
      <c r="AJ137" s="482"/>
      <c r="AK137" s="479"/>
      <c r="AL137" s="420"/>
      <c r="AM137" s="482"/>
      <c r="AN137" s="483"/>
      <c r="AO137" s="475"/>
      <c r="AP137" s="482"/>
      <c r="AQ137" s="483"/>
      <c r="AR137" s="475"/>
      <c r="AS137" s="482"/>
      <c r="AT137" s="614"/>
      <c r="AU137" s="614"/>
      <c r="AV137" s="475"/>
      <c r="AW137" s="484"/>
      <c r="AX137" s="485"/>
      <c r="AY137" s="475"/>
      <c r="AZ137" s="475"/>
      <c r="BA137" s="475"/>
      <c r="BB137" s="475"/>
      <c r="BC137" s="475"/>
      <c r="BD137" s="475"/>
      <c r="BF137" s="487">
        <f>P137*R137*T137</f>
        <v>0</v>
      </c>
      <c r="BG137" s="483">
        <f>U137*W137</f>
        <v>0</v>
      </c>
      <c r="BH137" s="487">
        <f>Z137*AB137*AD137</f>
        <v>0</v>
      </c>
    </row>
    <row r="138" spans="1:60" s="189" customFormat="1" ht="21" customHeight="1" x14ac:dyDescent="0.15">
      <c r="A138" s="887"/>
      <c r="B138" s="899" t="s">
        <v>39</v>
      </c>
      <c r="C138" s="900"/>
      <c r="D138" s="900"/>
      <c r="E138" s="901"/>
      <c r="F138" s="483"/>
      <c r="G138" s="475"/>
      <c r="H138" s="489"/>
      <c r="J138" s="472" t="s">
        <v>17</v>
      </c>
      <c r="K138" s="490" t="s">
        <v>198</v>
      </c>
      <c r="L138" s="904">
        <f>'事業精算 (16)'!$G$18</f>
        <v>0</v>
      </c>
      <c r="M138" s="904"/>
      <c r="N138" s="905"/>
      <c r="P138" s="491">
        <f>'事業精算 (16)'!$M$31</f>
        <v>0</v>
      </c>
      <c r="Q138" s="420" t="s">
        <v>411</v>
      </c>
      <c r="R138" s="420">
        <f>'事業精算 (16)'!$O$31</f>
        <v>0</v>
      </c>
      <c r="S138" s="902" t="s">
        <v>410</v>
      </c>
      <c r="T138" s="903"/>
      <c r="U138" s="493">
        <f>'事業精算 (16)'!$M$35</f>
        <v>0</v>
      </c>
      <c r="V138" s="420" t="s">
        <v>411</v>
      </c>
      <c r="W138" s="420">
        <f>'事業精算 (16)'!$O$35</f>
        <v>0</v>
      </c>
      <c r="X138" s="923" t="s">
        <v>410</v>
      </c>
      <c r="Y138" s="924"/>
      <c r="Z138" s="493">
        <f>'事業精算 (16)'!$M$39</f>
        <v>0</v>
      </c>
      <c r="AA138" s="420" t="s">
        <v>411</v>
      </c>
      <c r="AB138" s="420">
        <f>'事業精算 (16)'!$O$39</f>
        <v>0</v>
      </c>
      <c r="AC138" s="902" t="s">
        <v>410</v>
      </c>
      <c r="AD138" s="903"/>
      <c r="AE138" s="479" t="s">
        <v>27</v>
      </c>
      <c r="AF138" s="420" t="s">
        <v>74</v>
      </c>
      <c r="AG138" s="480">
        <f>'事業精算 (16)'!$J$44</f>
        <v>0</v>
      </c>
      <c r="AH138" s="479"/>
      <c r="AI138" s="420"/>
      <c r="AJ138" s="482"/>
      <c r="AK138" s="479"/>
      <c r="AL138" s="420"/>
      <c r="AM138" s="482"/>
      <c r="AN138" s="483"/>
      <c r="AO138" s="475"/>
      <c r="AP138" s="482"/>
      <c r="AQ138" s="483"/>
      <c r="AR138" s="475"/>
      <c r="AS138" s="482"/>
      <c r="AT138" s="614"/>
      <c r="AU138" s="614"/>
      <c r="AV138" s="475"/>
      <c r="AW138" s="484"/>
      <c r="AX138" s="485"/>
      <c r="AY138" s="475"/>
      <c r="AZ138" s="475"/>
      <c r="BA138" s="475"/>
      <c r="BB138" s="475"/>
      <c r="BC138" s="475"/>
      <c r="BD138" s="475"/>
      <c r="BF138" s="487">
        <f>P138*R138*T138</f>
        <v>0</v>
      </c>
      <c r="BG138" s="483">
        <f>U138*W138</f>
        <v>0</v>
      </c>
      <c r="BH138" s="487">
        <f>Z138*AB138*AD138</f>
        <v>0</v>
      </c>
    </row>
    <row r="139" spans="1:60" s="189" customFormat="1" ht="21" customHeight="1" x14ac:dyDescent="0.15">
      <c r="A139" s="887"/>
      <c r="B139" s="906">
        <f>'事業精算 (16)'!$C$12</f>
        <v>0</v>
      </c>
      <c r="C139" s="907"/>
      <c r="D139" s="907"/>
      <c r="E139" s="908"/>
      <c r="F139" s="483"/>
      <c r="G139" s="475"/>
      <c r="H139" s="489"/>
      <c r="J139" s="472" t="s">
        <v>19</v>
      </c>
      <c r="K139" s="473" t="s">
        <v>200</v>
      </c>
      <c r="L139" s="912">
        <f>'事業精算 (16)'!$G$21</f>
        <v>0</v>
      </c>
      <c r="M139" s="912"/>
      <c r="N139" s="913"/>
      <c r="P139" s="499"/>
      <c r="Q139" s="420"/>
      <c r="R139" s="475"/>
      <c r="S139" s="420"/>
      <c r="T139" s="482"/>
      <c r="U139" s="483"/>
      <c r="V139" s="420"/>
      <c r="W139" s="475"/>
      <c r="X139" s="475"/>
      <c r="Y139" s="475"/>
      <c r="Z139" s="483"/>
      <c r="AA139" s="420"/>
      <c r="AB139" s="475"/>
      <c r="AC139" s="420"/>
      <c r="AD139" s="482"/>
      <c r="AE139" s="479" t="s">
        <v>31</v>
      </c>
      <c r="AF139" s="500" t="s">
        <v>30</v>
      </c>
      <c r="AG139" s="480">
        <f>'事業精算 (16)'!$J$45</f>
        <v>0</v>
      </c>
      <c r="AH139" s="479"/>
      <c r="AI139" s="420"/>
      <c r="AJ139" s="482"/>
      <c r="AK139" s="479"/>
      <c r="AL139" s="473"/>
      <c r="AM139" s="501"/>
      <c r="AN139" s="502"/>
      <c r="AO139" s="503"/>
      <c r="AP139" s="501"/>
      <c r="AQ139" s="502"/>
      <c r="AR139" s="503"/>
      <c r="AS139" s="501"/>
      <c r="AT139" s="615"/>
      <c r="AU139" s="615"/>
      <c r="AV139" s="503"/>
      <c r="AW139" s="484"/>
      <c r="AX139" s="485"/>
      <c r="AY139" s="475"/>
      <c r="AZ139" s="475"/>
      <c r="BA139" s="475"/>
      <c r="BB139" s="475"/>
      <c r="BC139" s="475"/>
      <c r="BD139" s="475"/>
      <c r="BF139" s="487">
        <f>P139*R139*T139</f>
        <v>0</v>
      </c>
      <c r="BG139" s="483">
        <f>U139*W139</f>
        <v>0</v>
      </c>
      <c r="BH139" s="487">
        <f>Z139*AB139*AD139</f>
        <v>0</v>
      </c>
    </row>
    <row r="140" spans="1:60" s="189" customFormat="1" ht="21" customHeight="1" thickBot="1" x14ac:dyDescent="0.2">
      <c r="A140" s="888"/>
      <c r="B140" s="909"/>
      <c r="C140" s="910"/>
      <c r="D140" s="910"/>
      <c r="E140" s="911"/>
      <c r="F140" s="504"/>
      <c r="G140" s="505"/>
      <c r="H140" s="506"/>
      <c r="J140" s="472" t="s">
        <v>27</v>
      </c>
      <c r="K140" s="420" t="s">
        <v>201</v>
      </c>
      <c r="L140" s="914">
        <f>'事業精算 (16)'!$G$22</f>
        <v>0</v>
      </c>
      <c r="M140" s="914"/>
      <c r="N140" s="915"/>
      <c r="P140" s="507"/>
      <c r="Q140" s="508"/>
      <c r="R140" s="505"/>
      <c r="S140" s="508"/>
      <c r="T140" s="509"/>
      <c r="U140" s="504"/>
      <c r="V140" s="508"/>
      <c r="W140" s="505"/>
      <c r="X140" s="505"/>
      <c r="Y140" s="505"/>
      <c r="Z140" s="504"/>
      <c r="AA140" s="508"/>
      <c r="AB140" s="505"/>
      <c r="AC140" s="508"/>
      <c r="AD140" s="509"/>
      <c r="AE140" s="510" t="s">
        <v>70</v>
      </c>
      <c r="AF140" s="508" t="s">
        <v>73</v>
      </c>
      <c r="AG140" s="511">
        <f>'事業精算 (16)'!$J$46</f>
        <v>0</v>
      </c>
      <c r="AH140" s="510"/>
      <c r="AI140" s="508"/>
      <c r="AJ140" s="509"/>
      <c r="AK140" s="510"/>
      <c r="AL140" s="508"/>
      <c r="AM140" s="509"/>
      <c r="AN140" s="504"/>
      <c r="AO140" s="505"/>
      <c r="AP140" s="509"/>
      <c r="AQ140" s="504"/>
      <c r="AR140" s="505"/>
      <c r="AS140" s="509"/>
      <c r="AT140" s="505"/>
      <c r="AU140" s="505"/>
      <c r="AV140" s="505"/>
      <c r="AW140" s="512"/>
      <c r="AX140" s="513"/>
      <c r="AY140" s="475"/>
      <c r="AZ140" s="475"/>
      <c r="BA140" s="475"/>
      <c r="BB140" s="475"/>
      <c r="BC140" s="475"/>
      <c r="BD140" s="475"/>
      <c r="BF140" s="514">
        <f>P140*R140*T140</f>
        <v>0</v>
      </c>
      <c r="BG140" s="504">
        <f>U140*W140</f>
        <v>0</v>
      </c>
      <c r="BH140" s="514">
        <f>Z140*AB140*AD140</f>
        <v>0</v>
      </c>
    </row>
    <row r="141" spans="1:60" s="526" customFormat="1" ht="21" customHeight="1" x14ac:dyDescent="0.15">
      <c r="A141" s="519" t="s">
        <v>7</v>
      </c>
      <c r="B141" s="520">
        <f>SUM(B134,B126,B118,B110)</f>
        <v>0</v>
      </c>
      <c r="C141" s="521" t="s">
        <v>334</v>
      </c>
      <c r="D141" s="521">
        <f>SUM(D134,D126,D110,D118)</f>
        <v>0</v>
      </c>
      <c r="E141" s="522" t="s">
        <v>335</v>
      </c>
      <c r="F141" s="523">
        <f>F109+F117+F125+F133</f>
        <v>0</v>
      </c>
      <c r="G141" s="524">
        <f>G109+G117+G125+G133</f>
        <v>0</v>
      </c>
      <c r="H141" s="525">
        <f>H109+H117+H125+H133</f>
        <v>0</v>
      </c>
      <c r="J141" s="953">
        <f>K109+K117+K125+K133</f>
        <v>0</v>
      </c>
      <c r="K141" s="954"/>
      <c r="L141" s="954"/>
      <c r="M141" s="954"/>
      <c r="N141" s="955"/>
      <c r="P141" s="956">
        <f>P109+P117+P125+P133</f>
        <v>0</v>
      </c>
      <c r="Q141" s="926"/>
      <c r="R141" s="926"/>
      <c r="S141" s="926"/>
      <c r="T141" s="927"/>
      <c r="U141" s="957">
        <f>U109+U117+U125+U133</f>
        <v>0</v>
      </c>
      <c r="V141" s="958"/>
      <c r="W141" s="958"/>
      <c r="X141" s="958"/>
      <c r="Y141" s="959"/>
      <c r="Z141" s="925">
        <f>Z109+Z117+Z125+Z133</f>
        <v>0</v>
      </c>
      <c r="AA141" s="926"/>
      <c r="AB141" s="926"/>
      <c r="AC141" s="926"/>
      <c r="AD141" s="927"/>
      <c r="AE141" s="925">
        <f>AE109+AE117+AE125+AE133</f>
        <v>0</v>
      </c>
      <c r="AF141" s="926"/>
      <c r="AG141" s="927"/>
      <c r="AH141" s="925">
        <f>AH109+AH117+AH125+AH133</f>
        <v>0</v>
      </c>
      <c r="AI141" s="926"/>
      <c r="AJ141" s="927"/>
      <c r="AK141" s="925">
        <f>AK109+AK117+AK125+AK133</f>
        <v>0</v>
      </c>
      <c r="AL141" s="926"/>
      <c r="AM141" s="927"/>
      <c r="AN141" s="925">
        <f>AN109+AN117+AN125+AN133</f>
        <v>0</v>
      </c>
      <c r="AO141" s="926"/>
      <c r="AP141" s="927"/>
      <c r="AQ141" s="925">
        <f>AQ109+AQ117+AQ125+AQ133</f>
        <v>0</v>
      </c>
      <c r="AR141" s="926"/>
      <c r="AS141" s="927"/>
      <c r="AT141" s="603">
        <f>SUM(AT133,AT125,AT117,AT109)</f>
        <v>0</v>
      </c>
      <c r="AU141" s="603">
        <f>SUM(AU133,AU125,AU117,AU109)</f>
        <v>0</v>
      </c>
      <c r="AV141" s="524">
        <f>SUM(AV133,AV125,AV117,AV109)</f>
        <v>0</v>
      </c>
      <c r="AW141" s="527">
        <f>AW109+AW117+AW125+AW133</f>
        <v>0</v>
      </c>
      <c r="AX141" s="528">
        <f>AX109+AX117+AX125+AX133</f>
        <v>0</v>
      </c>
      <c r="AY141" s="529"/>
      <c r="AZ141" s="529"/>
      <c r="BA141" s="529"/>
      <c r="BB141" s="529"/>
      <c r="BC141" s="529"/>
      <c r="BD141" s="529"/>
      <c r="BF141" s="530"/>
      <c r="BG141" s="531"/>
      <c r="BH141" s="530"/>
    </row>
    <row r="142" spans="1:60" s="526" customFormat="1" ht="21" customHeight="1" thickBot="1" x14ac:dyDescent="0.2">
      <c r="A142" s="532" t="s">
        <v>48</v>
      </c>
      <c r="B142" s="533">
        <f>B141+B108</f>
        <v>0</v>
      </c>
      <c r="C142" s="534" t="s">
        <v>334</v>
      </c>
      <c r="D142" s="534">
        <f>D141+D108</f>
        <v>1</v>
      </c>
      <c r="E142" s="535" t="s">
        <v>335</v>
      </c>
      <c r="F142" s="536">
        <f>F108+F141</f>
        <v>5</v>
      </c>
      <c r="G142" s="537">
        <f>G108+G141</f>
        <v>26</v>
      </c>
      <c r="H142" s="538">
        <f>H108+H141</f>
        <v>31</v>
      </c>
      <c r="J142" s="928">
        <f>J108+J141</f>
        <v>1017800</v>
      </c>
      <c r="K142" s="929">
        <f>K108+K141</f>
        <v>0</v>
      </c>
      <c r="L142" s="929">
        <f>L108+L141</f>
        <v>0</v>
      </c>
      <c r="M142" s="929">
        <f>M108+M141</f>
        <v>0</v>
      </c>
      <c r="N142" s="930">
        <f>N108+N141</f>
        <v>0</v>
      </c>
      <c r="P142" s="931">
        <f t="shared" ref="P142:AX142" si="7">P108+P141</f>
        <v>5000</v>
      </c>
      <c r="Q142" s="932">
        <f t="shared" si="7"/>
        <v>0</v>
      </c>
      <c r="R142" s="932">
        <f t="shared" si="7"/>
        <v>0</v>
      </c>
      <c r="S142" s="932">
        <f t="shared" si="7"/>
        <v>0</v>
      </c>
      <c r="T142" s="933">
        <f t="shared" si="7"/>
        <v>0</v>
      </c>
      <c r="U142" s="934">
        <f t="shared" si="7"/>
        <v>2300</v>
      </c>
      <c r="V142" s="935"/>
      <c r="W142" s="935"/>
      <c r="X142" s="935"/>
      <c r="Y142" s="936"/>
      <c r="Z142" s="937">
        <f t="shared" si="7"/>
        <v>0</v>
      </c>
      <c r="AA142" s="932">
        <f t="shared" si="7"/>
        <v>0</v>
      </c>
      <c r="AB142" s="932">
        <f t="shared" si="7"/>
        <v>0</v>
      </c>
      <c r="AC142" s="932">
        <f t="shared" si="7"/>
        <v>0</v>
      </c>
      <c r="AD142" s="933">
        <f t="shared" si="7"/>
        <v>0</v>
      </c>
      <c r="AE142" s="937">
        <f t="shared" si="7"/>
        <v>15500</v>
      </c>
      <c r="AF142" s="932">
        <f t="shared" si="7"/>
        <v>0</v>
      </c>
      <c r="AG142" s="933">
        <f t="shared" si="7"/>
        <v>0</v>
      </c>
      <c r="AH142" s="937">
        <f t="shared" si="7"/>
        <v>0</v>
      </c>
      <c r="AI142" s="932">
        <f t="shared" si="7"/>
        <v>0</v>
      </c>
      <c r="AJ142" s="933">
        <f t="shared" si="7"/>
        <v>0</v>
      </c>
      <c r="AK142" s="937">
        <f t="shared" si="7"/>
        <v>5000</v>
      </c>
      <c r="AL142" s="932">
        <f t="shared" si="7"/>
        <v>0</v>
      </c>
      <c r="AM142" s="933">
        <f t="shared" si="7"/>
        <v>0</v>
      </c>
      <c r="AN142" s="937">
        <f t="shared" ref="AN142:AS142" si="8">AN108+AN141</f>
        <v>0</v>
      </c>
      <c r="AO142" s="932">
        <f t="shared" si="8"/>
        <v>0</v>
      </c>
      <c r="AP142" s="933">
        <f t="shared" si="8"/>
        <v>0</v>
      </c>
      <c r="AQ142" s="937">
        <f t="shared" si="8"/>
        <v>0</v>
      </c>
      <c r="AR142" s="932">
        <f t="shared" si="8"/>
        <v>0</v>
      </c>
      <c r="AS142" s="933">
        <f t="shared" si="8"/>
        <v>0</v>
      </c>
      <c r="AT142" s="539">
        <f>AT141+AT108</f>
        <v>300000</v>
      </c>
      <c r="AU142" s="539">
        <f>AU141+AU108</f>
        <v>690000</v>
      </c>
      <c r="AV142" s="539">
        <f>AV141+AV108</f>
        <v>0</v>
      </c>
      <c r="AW142" s="540">
        <f t="shared" si="7"/>
        <v>1017800</v>
      </c>
      <c r="AX142" s="541">
        <f t="shared" si="7"/>
        <v>0</v>
      </c>
      <c r="AY142" s="529"/>
      <c r="AZ142" s="529"/>
      <c r="BA142" s="529"/>
      <c r="BB142" s="529"/>
      <c r="BC142" s="529"/>
      <c r="BD142" s="529"/>
      <c r="BF142" s="530"/>
      <c r="BG142" s="531"/>
      <c r="BH142" s="530"/>
    </row>
    <row r="143" spans="1:60" s="189" customFormat="1" ht="21" customHeight="1" x14ac:dyDescent="0.15">
      <c r="A143" s="542">
        <v>17</v>
      </c>
      <c r="B143" s="916">
        <f>'事業精算 (17)'!$C$6</f>
        <v>0</v>
      </c>
      <c r="C143" s="917"/>
      <c r="D143" s="917"/>
      <c r="E143" s="918"/>
      <c r="F143" s="456">
        <f>'事業精算 (17)'!$F$8</f>
        <v>0</v>
      </c>
      <c r="G143" s="457">
        <f>SUM(G146:G147)</f>
        <v>0</v>
      </c>
      <c r="H143" s="458">
        <f>SUM(F143:G143)</f>
        <v>0</v>
      </c>
      <c r="J143" s="459"/>
      <c r="K143" s="919">
        <f>L144+L145+L148+L149+L150</f>
        <v>0</v>
      </c>
      <c r="L143" s="919"/>
      <c r="M143" s="919"/>
      <c r="N143" s="920"/>
      <c r="P143" s="878">
        <f>'事業精算 (17)'!$E$28</f>
        <v>0</v>
      </c>
      <c r="Q143" s="879"/>
      <c r="R143" s="879"/>
      <c r="S143" s="879"/>
      <c r="T143" s="880"/>
      <c r="U143" s="875">
        <f>'事業精算 (17)'!$H$35</f>
        <v>0</v>
      </c>
      <c r="V143" s="876"/>
      <c r="W143" s="876"/>
      <c r="X143" s="876"/>
      <c r="Y143" s="877"/>
      <c r="Z143" s="881">
        <f>'事業精算 (17)'!$H$39</f>
        <v>0</v>
      </c>
      <c r="AA143" s="879"/>
      <c r="AB143" s="879"/>
      <c r="AC143" s="879"/>
      <c r="AD143" s="880"/>
      <c r="AE143" s="881">
        <f>SUM(AG144:AG150)</f>
        <v>0</v>
      </c>
      <c r="AF143" s="879"/>
      <c r="AG143" s="880"/>
      <c r="AH143" s="881">
        <f>SUM(AJ144:AJ146)</f>
        <v>0</v>
      </c>
      <c r="AI143" s="879"/>
      <c r="AJ143" s="880"/>
      <c r="AK143" s="881">
        <f>'事業精算 (17)'!$E$50</f>
        <v>0</v>
      </c>
      <c r="AL143" s="879"/>
      <c r="AM143" s="880"/>
      <c r="AN143" s="872">
        <f>'事業精算 (17)'!$E$51</f>
        <v>0</v>
      </c>
      <c r="AO143" s="873"/>
      <c r="AP143" s="874"/>
      <c r="AQ143" s="875">
        <f>SUM(AS144:AS145)</f>
        <v>0</v>
      </c>
      <c r="AR143" s="876"/>
      <c r="AS143" s="877"/>
      <c r="AT143" s="602">
        <f>'事業精算 (17)'!$E$54</f>
        <v>0</v>
      </c>
      <c r="AU143" s="602">
        <f>'事業精算 (17)'!$E$55</f>
        <v>0</v>
      </c>
      <c r="AV143" s="460">
        <f>'事業精算 (17)'!$E$56</f>
        <v>0</v>
      </c>
      <c r="AW143" s="461">
        <f>SUM(P143:AV143)</f>
        <v>0</v>
      </c>
      <c r="AX143" s="462">
        <f>K143-AW143</f>
        <v>0</v>
      </c>
      <c r="AY143" s="463"/>
      <c r="AZ143">
        <f>IF(A144=0,0,1)</f>
        <v>0</v>
      </c>
      <c r="BA143" s="463"/>
      <c r="BB143" s="463"/>
      <c r="BC143" s="463"/>
      <c r="BD143" s="463"/>
      <c r="BF143" s="464" t="s">
        <v>2</v>
      </c>
      <c r="BG143" s="465" t="s">
        <v>3</v>
      </c>
      <c r="BH143" s="464" t="s">
        <v>4</v>
      </c>
    </row>
    <row r="144" spans="1:60" s="189" customFormat="1" ht="21" customHeight="1" x14ac:dyDescent="0.15">
      <c r="A144" s="887">
        <f>'事業精算 (17)'!$C$13</f>
        <v>0</v>
      </c>
      <c r="B144" s="466">
        <f>'事業精算 (17)'!$J$6</f>
        <v>0</v>
      </c>
      <c r="C144" s="467" t="s">
        <v>105</v>
      </c>
      <c r="D144" s="467">
        <f>'事業精算 (17)'!$L$6</f>
        <v>0</v>
      </c>
      <c r="E144" s="468" t="s">
        <v>26</v>
      </c>
      <c r="F144" s="469" t="s">
        <v>13</v>
      </c>
      <c r="G144" s="470" t="s">
        <v>13</v>
      </c>
      <c r="H144" s="471" t="s">
        <v>13</v>
      </c>
      <c r="J144" s="472" t="s">
        <v>14</v>
      </c>
      <c r="K144" s="473" t="s">
        <v>196</v>
      </c>
      <c r="L144" s="894">
        <f>'事業精算 (17)'!$G$17</f>
        <v>0</v>
      </c>
      <c r="M144" s="894"/>
      <c r="N144" s="895"/>
      <c r="P144" s="474" t="s">
        <v>25</v>
      </c>
      <c r="Q144" s="475"/>
      <c r="R144" s="476" t="s">
        <v>13</v>
      </c>
      <c r="S144" s="475"/>
      <c r="T144" s="477" t="s">
        <v>26</v>
      </c>
      <c r="U144" s="478" t="s">
        <v>25</v>
      </c>
      <c r="V144" s="475"/>
      <c r="W144" s="476" t="s">
        <v>13</v>
      </c>
      <c r="X144" s="476"/>
      <c r="Y144" s="476"/>
      <c r="Z144" s="478" t="s">
        <v>25</v>
      </c>
      <c r="AA144" s="475"/>
      <c r="AB144" s="476" t="s">
        <v>13</v>
      </c>
      <c r="AC144" s="475"/>
      <c r="AD144" s="477" t="s">
        <v>105</v>
      </c>
      <c r="AE144" s="479" t="s">
        <v>14</v>
      </c>
      <c r="AF144" s="420" t="s">
        <v>29</v>
      </c>
      <c r="AG144" s="480">
        <f>'事業精算 (17)'!$J$40</f>
        <v>0</v>
      </c>
      <c r="AH144" s="479" t="s">
        <v>14</v>
      </c>
      <c r="AI144" s="420" t="s">
        <v>189</v>
      </c>
      <c r="AJ144" s="481">
        <f>'事業精算 (17)'!$J$47</f>
        <v>0</v>
      </c>
      <c r="AK144" s="479"/>
      <c r="AL144" s="420"/>
      <c r="AM144" s="482"/>
      <c r="AN144" s="483"/>
      <c r="AO144" s="475"/>
      <c r="AP144" s="482"/>
      <c r="AQ144" s="483" t="s">
        <v>14</v>
      </c>
      <c r="AR144" s="420" t="s">
        <v>195</v>
      </c>
      <c r="AS144" s="481">
        <f>'事業精算 (17)'!$J$52</f>
        <v>0</v>
      </c>
      <c r="AT144" s="613"/>
      <c r="AU144" s="613"/>
      <c r="AV144" s="475"/>
      <c r="AW144" s="484"/>
      <c r="AX144" s="485"/>
      <c r="AY144" s="475"/>
      <c r="AZ144" s="475"/>
      <c r="BA144" s="475"/>
      <c r="BB144" s="475"/>
      <c r="BC144" s="475"/>
      <c r="BD144" s="475"/>
      <c r="BF144" s="486"/>
      <c r="BG144" s="483"/>
      <c r="BH144" s="487"/>
    </row>
    <row r="145" spans="1:60" s="189" customFormat="1" ht="21" customHeight="1" x14ac:dyDescent="0.15">
      <c r="A145" s="887"/>
      <c r="B145" s="899" t="s">
        <v>41</v>
      </c>
      <c r="C145" s="900"/>
      <c r="D145" s="900"/>
      <c r="E145" s="901"/>
      <c r="F145" s="488" t="s">
        <v>83</v>
      </c>
      <c r="G145" s="475"/>
      <c r="H145" s="489"/>
      <c r="J145" s="472" t="s">
        <v>15</v>
      </c>
      <c r="K145" s="490" t="s">
        <v>199</v>
      </c>
      <c r="L145" s="921">
        <f>'事業精算 (17)'!$G$19</f>
        <v>0</v>
      </c>
      <c r="M145" s="921"/>
      <c r="N145" s="922"/>
      <c r="P145" s="491">
        <f>'事業精算 (17)'!$M$28</f>
        <v>0</v>
      </c>
      <c r="Q145" s="420" t="s">
        <v>24</v>
      </c>
      <c r="R145" s="420">
        <f>'事業精算 (17)'!$O$28</f>
        <v>0</v>
      </c>
      <c r="S145" s="420" t="s">
        <v>24</v>
      </c>
      <c r="T145" s="492">
        <f>'事業精算 (17)'!$Q$28</f>
        <v>0</v>
      </c>
      <c r="U145" s="493">
        <f>'事業精算 (17)'!$M$32</f>
        <v>0</v>
      </c>
      <c r="V145" s="420" t="s">
        <v>24</v>
      </c>
      <c r="W145" s="420">
        <f>'事業精算 (17)'!$O$32</f>
        <v>0</v>
      </c>
      <c r="X145" s="475"/>
      <c r="Y145" s="420"/>
      <c r="Z145" s="493">
        <f>'事業精算 (17)'!$M$36</f>
        <v>0</v>
      </c>
      <c r="AA145" s="420" t="s">
        <v>24</v>
      </c>
      <c r="AB145" s="420">
        <f>'事業精算 (17)'!$O$36</f>
        <v>0</v>
      </c>
      <c r="AC145" s="420" t="s">
        <v>24</v>
      </c>
      <c r="AD145" s="492">
        <f>'事業精算 (17)'!$Q$36</f>
        <v>0</v>
      </c>
      <c r="AE145" s="479" t="s">
        <v>15</v>
      </c>
      <c r="AF145" s="420" t="s">
        <v>28</v>
      </c>
      <c r="AG145" s="480">
        <f>'事業精算 (17)'!$J$41</f>
        <v>0</v>
      </c>
      <c r="AH145" s="479" t="s">
        <v>15</v>
      </c>
      <c r="AI145" s="420" t="s">
        <v>193</v>
      </c>
      <c r="AJ145" s="481">
        <f>'事業精算 (17)'!$J$48</f>
        <v>0</v>
      </c>
      <c r="AK145" s="479"/>
      <c r="AL145" s="420"/>
      <c r="AM145" s="482"/>
      <c r="AN145" s="483"/>
      <c r="AO145" s="475"/>
      <c r="AP145" s="482"/>
      <c r="AQ145" s="483"/>
      <c r="AR145" s="420"/>
      <c r="AS145" s="481"/>
      <c r="AT145" s="613"/>
      <c r="AU145" s="613"/>
      <c r="AV145" s="475"/>
      <c r="AW145" s="484"/>
      <c r="AX145" s="485"/>
      <c r="AY145" s="475"/>
      <c r="AZ145" s="475"/>
      <c r="BA145" s="475"/>
      <c r="BB145" s="475"/>
      <c r="BC145" s="475"/>
      <c r="BD145" s="475"/>
      <c r="BF145" s="487">
        <f>P145*R145*T145</f>
        <v>0</v>
      </c>
      <c r="BG145" s="483">
        <f>U145*W145</f>
        <v>0</v>
      </c>
      <c r="BH145" s="487">
        <f>Z145*AB145*AD145</f>
        <v>0</v>
      </c>
    </row>
    <row r="146" spans="1:60" s="189" customFormat="1" ht="21" customHeight="1" x14ac:dyDescent="0.15">
      <c r="A146" s="887"/>
      <c r="B146" s="896">
        <f>'事業精算 (17)'!$C$11</f>
        <v>0</v>
      </c>
      <c r="C146" s="897"/>
      <c r="D146" s="897"/>
      <c r="E146" s="898"/>
      <c r="F146" s="494" t="s">
        <v>84</v>
      </c>
      <c r="G146" s="475">
        <f>'事業精算 (17)'!$F$9</f>
        <v>0</v>
      </c>
      <c r="H146" s="495" t="s">
        <v>13</v>
      </c>
      <c r="J146" s="496" t="s">
        <v>20</v>
      </c>
      <c r="K146" s="497">
        <f>'事業精算 (17)'!$K$19</f>
        <v>0</v>
      </c>
      <c r="L146" s="420" t="s">
        <v>21</v>
      </c>
      <c r="M146" s="420">
        <f>'事業精算 (17)'!$M$19</f>
        <v>0</v>
      </c>
      <c r="N146" s="498" t="s">
        <v>22</v>
      </c>
      <c r="P146" s="491">
        <f>'事業精算 (17)'!$M$29</f>
        <v>0</v>
      </c>
      <c r="Q146" s="420" t="s">
        <v>24</v>
      </c>
      <c r="R146" s="420">
        <f>'事業精算 (17)'!$O$29</f>
        <v>0</v>
      </c>
      <c r="S146" s="420" t="s">
        <v>24</v>
      </c>
      <c r="T146" s="492">
        <f>'事業精算 (17)'!$Q$29</f>
        <v>0</v>
      </c>
      <c r="U146" s="493">
        <f>'事業精算 (17)'!$M$33</f>
        <v>0</v>
      </c>
      <c r="V146" s="420" t="s">
        <v>24</v>
      </c>
      <c r="W146" s="420">
        <f>'事業精算 (17)'!$O$33</f>
        <v>0</v>
      </c>
      <c r="X146" s="475"/>
      <c r="Y146" s="420"/>
      <c r="Z146" s="493">
        <f>'事業精算 (17)'!$M$37</f>
        <v>0</v>
      </c>
      <c r="AA146" s="420" t="s">
        <v>24</v>
      </c>
      <c r="AB146" s="420">
        <f>'事業精算 (17)'!$O$37</f>
        <v>0</v>
      </c>
      <c r="AC146" s="420" t="s">
        <v>24</v>
      </c>
      <c r="AD146" s="492">
        <f>'事業精算 (17)'!$Q$37</f>
        <v>0</v>
      </c>
      <c r="AE146" s="479" t="s">
        <v>16</v>
      </c>
      <c r="AF146" s="420" t="s">
        <v>104</v>
      </c>
      <c r="AG146" s="480">
        <f>'事業精算 (17)'!$J$42</f>
        <v>0</v>
      </c>
      <c r="AH146" s="479" t="s">
        <v>17</v>
      </c>
      <c r="AI146" s="420" t="s">
        <v>390</v>
      </c>
      <c r="AJ146" s="482">
        <f>'事業精算 (17)'!$J$49</f>
        <v>0</v>
      </c>
      <c r="AK146" s="479"/>
      <c r="AL146" s="420"/>
      <c r="AM146" s="482"/>
      <c r="AN146" s="483"/>
      <c r="AO146" s="475"/>
      <c r="AP146" s="482"/>
      <c r="AQ146" s="483"/>
      <c r="AR146" s="475"/>
      <c r="AS146" s="482"/>
      <c r="AT146" s="614"/>
      <c r="AU146" s="614"/>
      <c r="AV146" s="475"/>
      <c r="AW146" s="484"/>
      <c r="AX146" s="485"/>
      <c r="AY146" s="475"/>
      <c r="AZ146" s="475"/>
      <c r="BA146" s="475"/>
      <c r="BB146" s="475"/>
      <c r="BC146" s="475"/>
      <c r="BD146" s="475"/>
      <c r="BF146" s="487"/>
      <c r="BG146" s="483"/>
      <c r="BH146" s="487"/>
    </row>
    <row r="147" spans="1:60" s="189" customFormat="1" ht="21" customHeight="1" x14ac:dyDescent="0.15">
      <c r="A147" s="887"/>
      <c r="B147" s="896"/>
      <c r="C147" s="897"/>
      <c r="D147" s="897"/>
      <c r="E147" s="898"/>
      <c r="F147" s="494" t="s">
        <v>85</v>
      </c>
      <c r="G147" s="475">
        <f>'事業精算 (17)'!$I$9</f>
        <v>0</v>
      </c>
      <c r="H147" s="495" t="s">
        <v>13</v>
      </c>
      <c r="J147" s="496" t="s">
        <v>20</v>
      </c>
      <c r="K147" s="497">
        <f>'事業精算 (17)'!$K$20</f>
        <v>0</v>
      </c>
      <c r="L147" s="420" t="s">
        <v>21</v>
      </c>
      <c r="M147" s="420">
        <f>'事業精算 (17)'!$M$20</f>
        <v>0</v>
      </c>
      <c r="N147" s="498" t="s">
        <v>22</v>
      </c>
      <c r="P147" s="491">
        <f>'事業精算 (17)'!$M$30</f>
        <v>0</v>
      </c>
      <c r="Q147" s="420" t="s">
        <v>24</v>
      </c>
      <c r="R147" s="420">
        <f>'事業精算 (17)'!$O$30</f>
        <v>0</v>
      </c>
      <c r="S147" s="420" t="s">
        <v>24</v>
      </c>
      <c r="T147" s="492">
        <f>'事業精算 (17)'!$Q$30</f>
        <v>0</v>
      </c>
      <c r="U147" s="493">
        <f>'事業精算 (17)'!$M$34</f>
        <v>0</v>
      </c>
      <c r="V147" s="420" t="s">
        <v>24</v>
      </c>
      <c r="W147" s="420">
        <f>'事業精算 (17)'!$O$34</f>
        <v>0</v>
      </c>
      <c r="X147" s="475"/>
      <c r="Y147" s="420"/>
      <c r="Z147" s="493">
        <f>'事業精算 (17)'!$M$38</f>
        <v>0</v>
      </c>
      <c r="AA147" s="420" t="s">
        <v>24</v>
      </c>
      <c r="AB147" s="420">
        <f>'事業精算 (17)'!$O$38</f>
        <v>0</v>
      </c>
      <c r="AC147" s="420" t="s">
        <v>24</v>
      </c>
      <c r="AD147" s="492">
        <f>'事業精算 (17)'!$Q$38</f>
        <v>0</v>
      </c>
      <c r="AE147" s="479" t="s">
        <v>18</v>
      </c>
      <c r="AF147" s="420" t="s">
        <v>72</v>
      </c>
      <c r="AG147" s="480">
        <f>'事業精算 (17)'!$J$43</f>
        <v>0</v>
      </c>
      <c r="AH147" s="479"/>
      <c r="AI147" s="420"/>
      <c r="AJ147" s="482"/>
      <c r="AK147" s="479"/>
      <c r="AL147" s="420"/>
      <c r="AM147" s="482"/>
      <c r="AN147" s="483"/>
      <c r="AO147" s="475"/>
      <c r="AP147" s="482"/>
      <c r="AQ147" s="483"/>
      <c r="AR147" s="475"/>
      <c r="AS147" s="482"/>
      <c r="AT147" s="614"/>
      <c r="AU147" s="614"/>
      <c r="AV147" s="475"/>
      <c r="AW147" s="484"/>
      <c r="AX147" s="485"/>
      <c r="AY147" s="475"/>
      <c r="AZ147" s="475"/>
      <c r="BA147" s="475"/>
      <c r="BB147" s="475"/>
      <c r="BC147" s="475"/>
      <c r="BD147" s="475"/>
      <c r="BF147" s="487">
        <f>P147*R147*T147</f>
        <v>0</v>
      </c>
      <c r="BG147" s="483">
        <f>U147*W147</f>
        <v>0</v>
      </c>
      <c r="BH147" s="487">
        <f>Z147*AB147*AD147</f>
        <v>0</v>
      </c>
    </row>
    <row r="148" spans="1:60" s="189" customFormat="1" ht="21" customHeight="1" x14ac:dyDescent="0.15">
      <c r="A148" s="887"/>
      <c r="B148" s="899" t="s">
        <v>39</v>
      </c>
      <c r="C148" s="900"/>
      <c r="D148" s="900"/>
      <c r="E148" s="901"/>
      <c r="F148" s="483"/>
      <c r="G148" s="475"/>
      <c r="H148" s="489"/>
      <c r="J148" s="472" t="s">
        <v>17</v>
      </c>
      <c r="K148" s="490" t="s">
        <v>198</v>
      </c>
      <c r="L148" s="904">
        <f>'事業精算 (17)'!$G$18</f>
        <v>0</v>
      </c>
      <c r="M148" s="904"/>
      <c r="N148" s="905"/>
      <c r="P148" s="491">
        <f>'事業精算 (17)'!$M$31</f>
        <v>0</v>
      </c>
      <c r="Q148" s="420" t="s">
        <v>411</v>
      </c>
      <c r="R148" s="420">
        <f>'事業精算 (17)'!$O$31</f>
        <v>0</v>
      </c>
      <c r="S148" s="902" t="s">
        <v>410</v>
      </c>
      <c r="T148" s="903"/>
      <c r="U148" s="493">
        <f>'事業精算 (17)'!$M$35</f>
        <v>0</v>
      </c>
      <c r="V148" s="420" t="s">
        <v>411</v>
      </c>
      <c r="W148" s="420">
        <f>'事業精算 (17)'!$O$35</f>
        <v>0</v>
      </c>
      <c r="X148" s="923" t="s">
        <v>410</v>
      </c>
      <c r="Y148" s="924"/>
      <c r="Z148" s="493">
        <f>'事業精算 (17)'!$M$39</f>
        <v>0</v>
      </c>
      <c r="AA148" s="420" t="s">
        <v>411</v>
      </c>
      <c r="AB148" s="420">
        <f>'事業精算 (17)'!$O$39</f>
        <v>0</v>
      </c>
      <c r="AC148" s="902" t="s">
        <v>410</v>
      </c>
      <c r="AD148" s="903"/>
      <c r="AE148" s="479" t="s">
        <v>27</v>
      </c>
      <c r="AF148" s="420" t="s">
        <v>74</v>
      </c>
      <c r="AG148" s="480">
        <f>'事業精算 (17)'!$J$44</f>
        <v>0</v>
      </c>
      <c r="AH148" s="479"/>
      <c r="AI148" s="420"/>
      <c r="AJ148" s="482"/>
      <c r="AK148" s="479"/>
      <c r="AL148" s="420"/>
      <c r="AM148" s="482"/>
      <c r="AN148" s="483"/>
      <c r="AO148" s="475"/>
      <c r="AP148" s="482"/>
      <c r="AQ148" s="483"/>
      <c r="AR148" s="475"/>
      <c r="AS148" s="482"/>
      <c r="AT148" s="614"/>
      <c r="AU148" s="614"/>
      <c r="AV148" s="475"/>
      <c r="AW148" s="484"/>
      <c r="AX148" s="485"/>
      <c r="AY148" s="475"/>
      <c r="AZ148" s="475"/>
      <c r="BA148" s="475"/>
      <c r="BB148" s="475"/>
      <c r="BC148" s="475"/>
      <c r="BD148" s="475"/>
      <c r="BF148" s="487">
        <f>P148*R148*T148</f>
        <v>0</v>
      </c>
      <c r="BG148" s="483">
        <f>U148*W148</f>
        <v>0</v>
      </c>
      <c r="BH148" s="487">
        <f>Z148*AB148*AD148</f>
        <v>0</v>
      </c>
    </row>
    <row r="149" spans="1:60" s="189" customFormat="1" ht="21" customHeight="1" x14ac:dyDescent="0.15">
      <c r="A149" s="887"/>
      <c r="B149" s="906">
        <f>'事業精算 (17)'!$C$12</f>
        <v>0</v>
      </c>
      <c r="C149" s="907"/>
      <c r="D149" s="907"/>
      <c r="E149" s="908"/>
      <c r="F149" s="483"/>
      <c r="G149" s="475"/>
      <c r="H149" s="489"/>
      <c r="J149" s="472" t="s">
        <v>19</v>
      </c>
      <c r="K149" s="473" t="s">
        <v>200</v>
      </c>
      <c r="L149" s="912">
        <f>'事業精算 (17)'!$G$21</f>
        <v>0</v>
      </c>
      <c r="M149" s="912"/>
      <c r="N149" s="913"/>
      <c r="P149" s="499"/>
      <c r="Q149" s="420"/>
      <c r="R149" s="475"/>
      <c r="S149" s="420"/>
      <c r="T149" s="482"/>
      <c r="U149" s="483"/>
      <c r="V149" s="420"/>
      <c r="W149" s="475"/>
      <c r="X149" s="475"/>
      <c r="Y149" s="475"/>
      <c r="Z149" s="483"/>
      <c r="AA149" s="420"/>
      <c r="AB149" s="475"/>
      <c r="AC149" s="420"/>
      <c r="AD149" s="482"/>
      <c r="AE149" s="479" t="s">
        <v>31</v>
      </c>
      <c r="AF149" s="500" t="s">
        <v>30</v>
      </c>
      <c r="AG149" s="480">
        <f>'事業精算 (17)'!$J$45</f>
        <v>0</v>
      </c>
      <c r="AH149" s="479"/>
      <c r="AI149" s="420"/>
      <c r="AJ149" s="482"/>
      <c r="AK149" s="479"/>
      <c r="AL149" s="473"/>
      <c r="AM149" s="501"/>
      <c r="AN149" s="502"/>
      <c r="AO149" s="503"/>
      <c r="AP149" s="501"/>
      <c r="AQ149" s="502"/>
      <c r="AR149" s="503"/>
      <c r="AS149" s="501"/>
      <c r="AT149" s="615"/>
      <c r="AU149" s="615"/>
      <c r="AV149" s="503"/>
      <c r="AW149" s="484"/>
      <c r="AX149" s="485"/>
      <c r="AY149" s="475"/>
      <c r="AZ149" s="475"/>
      <c r="BA149" s="475"/>
      <c r="BB149" s="475"/>
      <c r="BC149" s="475"/>
      <c r="BD149" s="475"/>
      <c r="BF149" s="487">
        <f>P149*R149*T149</f>
        <v>0</v>
      </c>
      <c r="BG149" s="483">
        <f>U149*W149</f>
        <v>0</v>
      </c>
      <c r="BH149" s="487">
        <f>Z149*AB149*AD149</f>
        <v>0</v>
      </c>
    </row>
    <row r="150" spans="1:60" s="189" customFormat="1" ht="21" customHeight="1" x14ac:dyDescent="0.15">
      <c r="A150" s="888"/>
      <c r="B150" s="909"/>
      <c r="C150" s="910"/>
      <c r="D150" s="910"/>
      <c r="E150" s="911"/>
      <c r="F150" s="504"/>
      <c r="G150" s="505"/>
      <c r="H150" s="506"/>
      <c r="J150" s="472" t="s">
        <v>27</v>
      </c>
      <c r="K150" s="420" t="s">
        <v>201</v>
      </c>
      <c r="L150" s="914">
        <f>'事業精算 (17)'!$G$22</f>
        <v>0</v>
      </c>
      <c r="M150" s="914"/>
      <c r="N150" s="915"/>
      <c r="P150" s="507"/>
      <c r="Q150" s="508"/>
      <c r="R150" s="505"/>
      <c r="S150" s="508"/>
      <c r="T150" s="509"/>
      <c r="U150" s="504"/>
      <c r="V150" s="508"/>
      <c r="W150" s="505"/>
      <c r="X150" s="505"/>
      <c r="Y150" s="505"/>
      <c r="Z150" s="504"/>
      <c r="AA150" s="508"/>
      <c r="AB150" s="505"/>
      <c r="AC150" s="508"/>
      <c r="AD150" s="509"/>
      <c r="AE150" s="510" t="s">
        <v>70</v>
      </c>
      <c r="AF150" s="508" t="s">
        <v>73</v>
      </c>
      <c r="AG150" s="511">
        <f>'事業精算 (17)'!$J$46</f>
        <v>0</v>
      </c>
      <c r="AH150" s="510"/>
      <c r="AI150" s="508"/>
      <c r="AJ150" s="509"/>
      <c r="AK150" s="510"/>
      <c r="AL150" s="508"/>
      <c r="AM150" s="509"/>
      <c r="AN150" s="504"/>
      <c r="AO150" s="505"/>
      <c r="AP150" s="509"/>
      <c r="AQ150" s="504"/>
      <c r="AR150" s="505"/>
      <c r="AS150" s="509"/>
      <c r="AT150" s="505"/>
      <c r="AU150" s="505"/>
      <c r="AV150" s="505"/>
      <c r="AW150" s="512"/>
      <c r="AX150" s="513"/>
      <c r="AY150" s="475"/>
      <c r="AZ150" s="475"/>
      <c r="BA150" s="475"/>
      <c r="BB150" s="475"/>
      <c r="BC150" s="475"/>
      <c r="BD150" s="475"/>
      <c r="BF150" s="514">
        <f>P150*R150*T150</f>
        <v>0</v>
      </c>
      <c r="BG150" s="504">
        <f>U150*W150</f>
        <v>0</v>
      </c>
      <c r="BH150" s="514">
        <f>Z150*AB150*AD150</f>
        <v>0</v>
      </c>
    </row>
    <row r="151" spans="1:60" s="189" customFormat="1" ht="21" customHeight="1" x14ac:dyDescent="0.15">
      <c r="A151" s="542">
        <v>18</v>
      </c>
      <c r="B151" s="916">
        <f>'事業精算 (18)'!$C$6</f>
        <v>0</v>
      </c>
      <c r="C151" s="917"/>
      <c r="D151" s="917"/>
      <c r="E151" s="918"/>
      <c r="F151" s="456">
        <f>'事業精算 (18)'!$F$8</f>
        <v>0</v>
      </c>
      <c r="G151" s="457">
        <f>SUM(G154:G155)</f>
        <v>0</v>
      </c>
      <c r="H151" s="458">
        <f>SUM(F151:G151)</f>
        <v>0</v>
      </c>
      <c r="J151" s="459"/>
      <c r="K151" s="919">
        <f>L152+L153+L156+L157+L158</f>
        <v>0</v>
      </c>
      <c r="L151" s="919"/>
      <c r="M151" s="919"/>
      <c r="N151" s="920"/>
      <c r="P151" s="878">
        <f>'事業精算 (18)'!$E$28</f>
        <v>0</v>
      </c>
      <c r="Q151" s="879"/>
      <c r="R151" s="879"/>
      <c r="S151" s="879"/>
      <c r="T151" s="880"/>
      <c r="U151" s="875">
        <f>'事業精算 (18)'!$H$35</f>
        <v>0</v>
      </c>
      <c r="V151" s="876"/>
      <c r="W151" s="876"/>
      <c r="X151" s="876"/>
      <c r="Y151" s="877"/>
      <c r="Z151" s="881">
        <f>'事業精算 (18)'!$H$39</f>
        <v>0</v>
      </c>
      <c r="AA151" s="879"/>
      <c r="AB151" s="879"/>
      <c r="AC151" s="879"/>
      <c r="AD151" s="880"/>
      <c r="AE151" s="881">
        <f>SUM(AG152:AG158)</f>
        <v>0</v>
      </c>
      <c r="AF151" s="879"/>
      <c r="AG151" s="880"/>
      <c r="AH151" s="881">
        <f>SUM(AJ152:AJ154)</f>
        <v>0</v>
      </c>
      <c r="AI151" s="879"/>
      <c r="AJ151" s="880"/>
      <c r="AK151" s="881">
        <f>'事業精算 (18)'!$E$50</f>
        <v>0</v>
      </c>
      <c r="AL151" s="879"/>
      <c r="AM151" s="880"/>
      <c r="AN151" s="872">
        <f>'事業精算 (18)'!$E$51</f>
        <v>0</v>
      </c>
      <c r="AO151" s="873"/>
      <c r="AP151" s="874"/>
      <c r="AQ151" s="875">
        <f>SUM(AS152:AS153)</f>
        <v>0</v>
      </c>
      <c r="AR151" s="876"/>
      <c r="AS151" s="877"/>
      <c r="AT151" s="602">
        <f>'事業精算 (18)'!$E$54</f>
        <v>0</v>
      </c>
      <c r="AU151" s="602">
        <f>'事業精算 (18)'!$E$55</f>
        <v>0</v>
      </c>
      <c r="AV151" s="460">
        <f>'事業精算 (18)'!$E$56</f>
        <v>0</v>
      </c>
      <c r="AW151" s="461">
        <f>SUM(P151:AV151)</f>
        <v>0</v>
      </c>
      <c r="AX151" s="462">
        <f>K151-AW151</f>
        <v>0</v>
      </c>
      <c r="AY151" s="463"/>
      <c r="AZ151">
        <f>IF(A152=0,0,1)</f>
        <v>0</v>
      </c>
      <c r="BA151" s="463"/>
      <c r="BB151" s="463"/>
      <c r="BC151" s="463"/>
      <c r="BD151" s="463"/>
      <c r="BF151" s="464" t="s">
        <v>2</v>
      </c>
      <c r="BG151" s="465" t="s">
        <v>3</v>
      </c>
      <c r="BH151" s="464" t="s">
        <v>4</v>
      </c>
    </row>
    <row r="152" spans="1:60" s="189" customFormat="1" ht="21" customHeight="1" x14ac:dyDescent="0.15">
      <c r="A152" s="887">
        <f>'事業精算 (18)'!$C$13</f>
        <v>0</v>
      </c>
      <c r="B152" s="466">
        <f>'事業精算 (18)'!$J$6</f>
        <v>0</v>
      </c>
      <c r="C152" s="467" t="s">
        <v>105</v>
      </c>
      <c r="D152" s="467">
        <f>'事業精算 (18)'!$L$6</f>
        <v>0</v>
      </c>
      <c r="E152" s="468" t="s">
        <v>26</v>
      </c>
      <c r="F152" s="469" t="s">
        <v>13</v>
      </c>
      <c r="G152" s="470" t="s">
        <v>13</v>
      </c>
      <c r="H152" s="471" t="s">
        <v>13</v>
      </c>
      <c r="J152" s="472" t="s">
        <v>14</v>
      </c>
      <c r="K152" s="473" t="s">
        <v>196</v>
      </c>
      <c r="L152" s="894">
        <f>'事業精算 (18)'!$G$17</f>
        <v>0</v>
      </c>
      <c r="M152" s="894"/>
      <c r="N152" s="895"/>
      <c r="P152" s="474" t="s">
        <v>25</v>
      </c>
      <c r="Q152" s="475"/>
      <c r="R152" s="476" t="s">
        <v>13</v>
      </c>
      <c r="S152" s="475"/>
      <c r="T152" s="477" t="s">
        <v>26</v>
      </c>
      <c r="U152" s="478" t="s">
        <v>25</v>
      </c>
      <c r="V152" s="475"/>
      <c r="W152" s="476" t="s">
        <v>13</v>
      </c>
      <c r="X152" s="476"/>
      <c r="Y152" s="476"/>
      <c r="Z152" s="478" t="s">
        <v>25</v>
      </c>
      <c r="AA152" s="475"/>
      <c r="AB152" s="476" t="s">
        <v>13</v>
      </c>
      <c r="AC152" s="475"/>
      <c r="AD152" s="477" t="s">
        <v>105</v>
      </c>
      <c r="AE152" s="479" t="s">
        <v>14</v>
      </c>
      <c r="AF152" s="420" t="s">
        <v>29</v>
      </c>
      <c r="AG152" s="480">
        <f>'事業精算 (18)'!$J$40</f>
        <v>0</v>
      </c>
      <c r="AH152" s="479" t="s">
        <v>14</v>
      </c>
      <c r="AI152" s="420" t="s">
        <v>189</v>
      </c>
      <c r="AJ152" s="481">
        <f>'事業精算 (18)'!$J$47</f>
        <v>0</v>
      </c>
      <c r="AK152" s="479"/>
      <c r="AL152" s="420"/>
      <c r="AM152" s="482"/>
      <c r="AN152" s="483"/>
      <c r="AO152" s="475"/>
      <c r="AP152" s="482"/>
      <c r="AQ152" s="483" t="s">
        <v>14</v>
      </c>
      <c r="AR152" s="420" t="s">
        <v>195</v>
      </c>
      <c r="AS152" s="481">
        <f>'事業精算 (18)'!$J$52</f>
        <v>0</v>
      </c>
      <c r="AT152" s="613"/>
      <c r="AU152" s="613"/>
      <c r="AV152" s="475"/>
      <c r="AW152" s="484"/>
      <c r="AX152" s="485"/>
      <c r="AY152" s="475"/>
      <c r="AZ152" s="475"/>
      <c r="BA152" s="475"/>
      <c r="BB152" s="475"/>
      <c r="BC152" s="475"/>
      <c r="BD152" s="475"/>
      <c r="BF152" s="486"/>
      <c r="BG152" s="483"/>
      <c r="BH152" s="487"/>
    </row>
    <row r="153" spans="1:60" s="189" customFormat="1" ht="21" customHeight="1" x14ac:dyDescent="0.15">
      <c r="A153" s="887"/>
      <c r="B153" s="899" t="s">
        <v>41</v>
      </c>
      <c r="C153" s="900"/>
      <c r="D153" s="900"/>
      <c r="E153" s="901"/>
      <c r="F153" s="488" t="s">
        <v>83</v>
      </c>
      <c r="G153" s="475"/>
      <c r="H153" s="489"/>
      <c r="J153" s="472" t="s">
        <v>15</v>
      </c>
      <c r="K153" s="490" t="s">
        <v>199</v>
      </c>
      <c r="L153" s="921">
        <f>'事業精算 (18)'!$G$19</f>
        <v>0</v>
      </c>
      <c r="M153" s="921"/>
      <c r="N153" s="922"/>
      <c r="P153" s="491">
        <f>'事業精算 (18)'!$M$28</f>
        <v>0</v>
      </c>
      <c r="Q153" s="420" t="s">
        <v>24</v>
      </c>
      <c r="R153" s="420">
        <f>'事業精算 (18)'!$O$28</f>
        <v>0</v>
      </c>
      <c r="S153" s="420" t="s">
        <v>24</v>
      </c>
      <c r="T153" s="492">
        <f>'事業精算 (18)'!$Q$28</f>
        <v>0</v>
      </c>
      <c r="U153" s="493">
        <f>'事業精算 (18)'!$M$32</f>
        <v>0</v>
      </c>
      <c r="V153" s="420" t="s">
        <v>24</v>
      </c>
      <c r="W153" s="420">
        <f>'事業精算 (18)'!$O$32</f>
        <v>0</v>
      </c>
      <c r="X153" s="475"/>
      <c r="Y153" s="420"/>
      <c r="Z153" s="493">
        <f>'事業精算 (18)'!$M$36</f>
        <v>0</v>
      </c>
      <c r="AA153" s="420" t="s">
        <v>24</v>
      </c>
      <c r="AB153" s="420">
        <f>'事業精算 (18)'!$O$36</f>
        <v>0</v>
      </c>
      <c r="AC153" s="420" t="s">
        <v>24</v>
      </c>
      <c r="AD153" s="492">
        <f>'事業精算 (18)'!$Q$36</f>
        <v>0</v>
      </c>
      <c r="AE153" s="479" t="s">
        <v>15</v>
      </c>
      <c r="AF153" s="420" t="s">
        <v>28</v>
      </c>
      <c r="AG153" s="480">
        <f>'事業精算 (18)'!$J$41</f>
        <v>0</v>
      </c>
      <c r="AH153" s="479" t="s">
        <v>15</v>
      </c>
      <c r="AI153" s="420" t="s">
        <v>193</v>
      </c>
      <c r="AJ153" s="481">
        <f>'事業精算 (18)'!$J$48</f>
        <v>0</v>
      </c>
      <c r="AK153" s="479"/>
      <c r="AL153" s="420"/>
      <c r="AM153" s="482"/>
      <c r="AN153" s="483"/>
      <c r="AO153" s="475"/>
      <c r="AP153" s="482"/>
      <c r="AQ153" s="483"/>
      <c r="AR153" s="420"/>
      <c r="AS153" s="481"/>
      <c r="AT153" s="613"/>
      <c r="AU153" s="613"/>
      <c r="AV153" s="475"/>
      <c r="AW153" s="484"/>
      <c r="AX153" s="485"/>
      <c r="AY153" s="475"/>
      <c r="AZ153" s="475"/>
      <c r="BA153" s="475"/>
      <c r="BB153" s="475"/>
      <c r="BC153" s="475"/>
      <c r="BD153" s="475"/>
      <c r="BF153" s="487">
        <f>P153*R153*T153</f>
        <v>0</v>
      </c>
      <c r="BG153" s="483">
        <f>U153*W153</f>
        <v>0</v>
      </c>
      <c r="BH153" s="487">
        <f>Z153*AB153*AD153</f>
        <v>0</v>
      </c>
    </row>
    <row r="154" spans="1:60" s="189" customFormat="1" ht="21" customHeight="1" x14ac:dyDescent="0.15">
      <c r="A154" s="887"/>
      <c r="B154" s="896">
        <f>'事業精算 (18)'!$C$11</f>
        <v>0</v>
      </c>
      <c r="C154" s="897"/>
      <c r="D154" s="897"/>
      <c r="E154" s="898"/>
      <c r="F154" s="494" t="s">
        <v>84</v>
      </c>
      <c r="G154" s="475">
        <f>'事業精算 (18)'!$F$9</f>
        <v>0</v>
      </c>
      <c r="H154" s="495" t="s">
        <v>13</v>
      </c>
      <c r="J154" s="496" t="s">
        <v>20</v>
      </c>
      <c r="K154" s="497">
        <f>'事業精算 (18)'!$K$19</f>
        <v>0</v>
      </c>
      <c r="L154" s="420" t="s">
        <v>21</v>
      </c>
      <c r="M154" s="420">
        <f>'事業精算 (18)'!$M$19</f>
        <v>0</v>
      </c>
      <c r="N154" s="498" t="s">
        <v>22</v>
      </c>
      <c r="P154" s="491">
        <f>'事業精算 (18)'!$M$29</f>
        <v>0</v>
      </c>
      <c r="Q154" s="420" t="s">
        <v>24</v>
      </c>
      <c r="R154" s="420">
        <f>'事業精算 (18)'!$O$29</f>
        <v>0</v>
      </c>
      <c r="S154" s="420" t="s">
        <v>24</v>
      </c>
      <c r="T154" s="492">
        <f>'事業精算 (18)'!$Q$29</f>
        <v>0</v>
      </c>
      <c r="U154" s="493">
        <f>'事業精算 (18)'!$M$33</f>
        <v>0</v>
      </c>
      <c r="V154" s="420" t="s">
        <v>24</v>
      </c>
      <c r="W154" s="420">
        <f>'事業精算 (18)'!$O$33</f>
        <v>0</v>
      </c>
      <c r="X154" s="475"/>
      <c r="Y154" s="420"/>
      <c r="Z154" s="493">
        <f>'事業精算 (18)'!$M$37</f>
        <v>0</v>
      </c>
      <c r="AA154" s="420" t="s">
        <v>24</v>
      </c>
      <c r="AB154" s="420">
        <f>'事業精算 (18)'!$O$37</f>
        <v>0</v>
      </c>
      <c r="AC154" s="420" t="s">
        <v>24</v>
      </c>
      <c r="AD154" s="492">
        <f>'事業精算 (18)'!$Q$37</f>
        <v>0</v>
      </c>
      <c r="AE154" s="479" t="s">
        <v>16</v>
      </c>
      <c r="AF154" s="420" t="s">
        <v>104</v>
      </c>
      <c r="AG154" s="480">
        <f>'事業精算 (18)'!$J$42</f>
        <v>0</v>
      </c>
      <c r="AH154" s="479" t="s">
        <v>17</v>
      </c>
      <c r="AI154" s="420" t="s">
        <v>390</v>
      </c>
      <c r="AJ154" s="482">
        <f>'事業精算 (18)'!$J$49</f>
        <v>0</v>
      </c>
      <c r="AK154" s="479"/>
      <c r="AL154" s="420"/>
      <c r="AM154" s="482"/>
      <c r="AN154" s="483"/>
      <c r="AO154" s="475"/>
      <c r="AP154" s="482"/>
      <c r="AQ154" s="483"/>
      <c r="AR154" s="475"/>
      <c r="AS154" s="482"/>
      <c r="AT154" s="614"/>
      <c r="AU154" s="614"/>
      <c r="AV154" s="475"/>
      <c r="AW154" s="484"/>
      <c r="AX154" s="485"/>
      <c r="AY154" s="475"/>
      <c r="AZ154" s="475"/>
      <c r="BA154" s="475"/>
      <c r="BB154" s="475"/>
      <c r="BC154" s="475"/>
      <c r="BD154" s="475"/>
      <c r="BF154" s="487"/>
      <c r="BG154" s="483"/>
      <c r="BH154" s="487"/>
    </row>
    <row r="155" spans="1:60" s="189" customFormat="1" ht="21" customHeight="1" x14ac:dyDescent="0.15">
      <c r="A155" s="887"/>
      <c r="B155" s="896"/>
      <c r="C155" s="897"/>
      <c r="D155" s="897"/>
      <c r="E155" s="898"/>
      <c r="F155" s="494" t="s">
        <v>85</v>
      </c>
      <c r="G155" s="475">
        <f>'事業精算 (18)'!$I$9</f>
        <v>0</v>
      </c>
      <c r="H155" s="495" t="s">
        <v>13</v>
      </c>
      <c r="J155" s="496" t="s">
        <v>20</v>
      </c>
      <c r="K155" s="497">
        <f>'事業精算 (18)'!$K$20</f>
        <v>0</v>
      </c>
      <c r="L155" s="420" t="s">
        <v>21</v>
      </c>
      <c r="M155" s="420">
        <f>'事業精算 (18)'!$M$20</f>
        <v>0</v>
      </c>
      <c r="N155" s="498" t="s">
        <v>22</v>
      </c>
      <c r="P155" s="491">
        <f>'事業精算 (18)'!$M$30</f>
        <v>0</v>
      </c>
      <c r="Q155" s="420" t="s">
        <v>24</v>
      </c>
      <c r="R155" s="420">
        <f>'事業精算 (18)'!$O$30</f>
        <v>0</v>
      </c>
      <c r="S155" s="420" t="s">
        <v>24</v>
      </c>
      <c r="T155" s="492">
        <f>'事業精算 (18)'!$Q$30</f>
        <v>0</v>
      </c>
      <c r="U155" s="493">
        <f>'事業精算 (18)'!$M$34</f>
        <v>0</v>
      </c>
      <c r="V155" s="420" t="s">
        <v>24</v>
      </c>
      <c r="W155" s="420">
        <f>'事業精算 (18)'!$O$34</f>
        <v>0</v>
      </c>
      <c r="X155" s="475"/>
      <c r="Y155" s="420"/>
      <c r="Z155" s="493">
        <f>'事業精算 (18)'!$M$38</f>
        <v>0</v>
      </c>
      <c r="AA155" s="420" t="s">
        <v>24</v>
      </c>
      <c r="AB155" s="420">
        <f>'事業精算 (18)'!$O$38</f>
        <v>0</v>
      </c>
      <c r="AC155" s="420" t="s">
        <v>24</v>
      </c>
      <c r="AD155" s="492">
        <f>'事業精算 (18)'!$Q$38</f>
        <v>0</v>
      </c>
      <c r="AE155" s="479" t="s">
        <v>18</v>
      </c>
      <c r="AF155" s="420" t="s">
        <v>72</v>
      </c>
      <c r="AG155" s="480">
        <f>'事業精算 (18)'!$J$43</f>
        <v>0</v>
      </c>
      <c r="AH155" s="479"/>
      <c r="AI155" s="420"/>
      <c r="AJ155" s="482"/>
      <c r="AK155" s="479"/>
      <c r="AL155" s="420"/>
      <c r="AM155" s="482"/>
      <c r="AN155" s="483"/>
      <c r="AO155" s="475"/>
      <c r="AP155" s="482"/>
      <c r="AQ155" s="483"/>
      <c r="AR155" s="475"/>
      <c r="AS155" s="482"/>
      <c r="AT155" s="614"/>
      <c r="AU155" s="614"/>
      <c r="AV155" s="475"/>
      <c r="AW155" s="484"/>
      <c r="AX155" s="485"/>
      <c r="AY155" s="475"/>
      <c r="AZ155" s="475"/>
      <c r="BA155" s="475"/>
      <c r="BB155" s="475"/>
      <c r="BC155" s="475"/>
      <c r="BD155" s="475"/>
      <c r="BF155" s="487">
        <f>P155*R155*T155</f>
        <v>0</v>
      </c>
      <c r="BG155" s="483">
        <f>U155*W155</f>
        <v>0</v>
      </c>
      <c r="BH155" s="487">
        <f>Z155*AB155*AD155</f>
        <v>0</v>
      </c>
    </row>
    <row r="156" spans="1:60" s="189" customFormat="1" ht="21" customHeight="1" x14ac:dyDescent="0.15">
      <c r="A156" s="887"/>
      <c r="B156" s="899" t="s">
        <v>39</v>
      </c>
      <c r="C156" s="900"/>
      <c r="D156" s="900"/>
      <c r="E156" s="901"/>
      <c r="F156" s="483"/>
      <c r="G156" s="475"/>
      <c r="H156" s="489"/>
      <c r="J156" s="472" t="s">
        <v>17</v>
      </c>
      <c r="K156" s="490" t="s">
        <v>198</v>
      </c>
      <c r="L156" s="904">
        <f>'事業精算 (18)'!$G$18</f>
        <v>0</v>
      </c>
      <c r="M156" s="904"/>
      <c r="N156" s="905"/>
      <c r="P156" s="491">
        <f>'事業精算 (18)'!$M$31</f>
        <v>0</v>
      </c>
      <c r="Q156" s="420" t="s">
        <v>411</v>
      </c>
      <c r="R156" s="420">
        <f>'事業精算 (18)'!$O$31</f>
        <v>0</v>
      </c>
      <c r="S156" s="902" t="s">
        <v>410</v>
      </c>
      <c r="T156" s="903"/>
      <c r="U156" s="493">
        <f>'事業精算 (18)'!$M$35</f>
        <v>0</v>
      </c>
      <c r="V156" s="420" t="s">
        <v>411</v>
      </c>
      <c r="W156" s="420">
        <f>'事業精算 (18)'!$O$35</f>
        <v>0</v>
      </c>
      <c r="X156" s="923" t="s">
        <v>410</v>
      </c>
      <c r="Y156" s="924"/>
      <c r="Z156" s="493">
        <f>'事業精算 (18)'!$M$39</f>
        <v>0</v>
      </c>
      <c r="AA156" s="420" t="s">
        <v>411</v>
      </c>
      <c r="AB156" s="420">
        <f>'事業精算 (18)'!$O$39</f>
        <v>0</v>
      </c>
      <c r="AC156" s="902" t="s">
        <v>410</v>
      </c>
      <c r="AD156" s="903"/>
      <c r="AE156" s="479" t="s">
        <v>27</v>
      </c>
      <c r="AF156" s="420" t="s">
        <v>74</v>
      </c>
      <c r="AG156" s="480">
        <f>'事業精算 (18)'!$J$44</f>
        <v>0</v>
      </c>
      <c r="AH156" s="479"/>
      <c r="AI156" s="420"/>
      <c r="AJ156" s="482"/>
      <c r="AK156" s="479"/>
      <c r="AL156" s="420"/>
      <c r="AM156" s="482"/>
      <c r="AN156" s="483"/>
      <c r="AO156" s="475"/>
      <c r="AP156" s="482"/>
      <c r="AQ156" s="483"/>
      <c r="AR156" s="475"/>
      <c r="AS156" s="482"/>
      <c r="AT156" s="614"/>
      <c r="AU156" s="614"/>
      <c r="AV156" s="475"/>
      <c r="AW156" s="484"/>
      <c r="AX156" s="485"/>
      <c r="AY156" s="475"/>
      <c r="AZ156" s="475"/>
      <c r="BA156" s="475"/>
      <c r="BB156" s="475"/>
      <c r="BC156" s="475"/>
      <c r="BD156" s="475"/>
      <c r="BF156" s="487">
        <f>P156*R156*T156</f>
        <v>0</v>
      </c>
      <c r="BG156" s="483">
        <f>U156*W156</f>
        <v>0</v>
      </c>
      <c r="BH156" s="487">
        <f>Z156*AB156*AD156</f>
        <v>0</v>
      </c>
    </row>
    <row r="157" spans="1:60" s="189" customFormat="1" ht="21" customHeight="1" x14ac:dyDescent="0.15">
      <c r="A157" s="887"/>
      <c r="B157" s="906">
        <f>'事業精算 (18)'!$C$12</f>
        <v>0</v>
      </c>
      <c r="C157" s="907"/>
      <c r="D157" s="907"/>
      <c r="E157" s="908"/>
      <c r="F157" s="483"/>
      <c r="G157" s="475"/>
      <c r="H157" s="489"/>
      <c r="J157" s="472" t="s">
        <v>19</v>
      </c>
      <c r="K157" s="473" t="s">
        <v>200</v>
      </c>
      <c r="L157" s="912">
        <f>'事業精算 (18)'!$G$21</f>
        <v>0</v>
      </c>
      <c r="M157" s="912"/>
      <c r="N157" s="913"/>
      <c r="P157" s="499"/>
      <c r="Q157" s="420"/>
      <c r="R157" s="475"/>
      <c r="S157" s="420"/>
      <c r="T157" s="482"/>
      <c r="U157" s="483"/>
      <c r="V157" s="420"/>
      <c r="W157" s="475"/>
      <c r="X157" s="475"/>
      <c r="Y157" s="475"/>
      <c r="Z157" s="483"/>
      <c r="AA157" s="420"/>
      <c r="AB157" s="475"/>
      <c r="AC157" s="420"/>
      <c r="AD157" s="482"/>
      <c r="AE157" s="479" t="s">
        <v>31</v>
      </c>
      <c r="AF157" s="500" t="s">
        <v>30</v>
      </c>
      <c r="AG157" s="480">
        <f>'事業精算 (18)'!$J$45</f>
        <v>0</v>
      </c>
      <c r="AH157" s="479"/>
      <c r="AI157" s="420"/>
      <c r="AJ157" s="482"/>
      <c r="AK157" s="479"/>
      <c r="AL157" s="473"/>
      <c r="AM157" s="501"/>
      <c r="AN157" s="502"/>
      <c r="AO157" s="503"/>
      <c r="AP157" s="501"/>
      <c r="AQ157" s="502"/>
      <c r="AR157" s="503"/>
      <c r="AS157" s="501"/>
      <c r="AT157" s="615"/>
      <c r="AU157" s="615"/>
      <c r="AV157" s="503"/>
      <c r="AW157" s="484"/>
      <c r="AX157" s="485"/>
      <c r="AY157" s="475"/>
      <c r="AZ157" s="475"/>
      <c r="BA157" s="475"/>
      <c r="BB157" s="475"/>
      <c r="BC157" s="475"/>
      <c r="BD157" s="475"/>
      <c r="BF157" s="487">
        <f>P157*R157*T157</f>
        <v>0</v>
      </c>
      <c r="BG157" s="483">
        <f>U157*W157</f>
        <v>0</v>
      </c>
      <c r="BH157" s="487">
        <f>Z157*AB157*AD157</f>
        <v>0</v>
      </c>
    </row>
    <row r="158" spans="1:60" s="189" customFormat="1" ht="21" customHeight="1" x14ac:dyDescent="0.15">
      <c r="A158" s="888"/>
      <c r="B158" s="909"/>
      <c r="C158" s="910"/>
      <c r="D158" s="910"/>
      <c r="E158" s="911"/>
      <c r="F158" s="504"/>
      <c r="G158" s="505"/>
      <c r="H158" s="506"/>
      <c r="J158" s="472" t="s">
        <v>27</v>
      </c>
      <c r="K158" s="420" t="s">
        <v>201</v>
      </c>
      <c r="L158" s="914">
        <f>'事業精算 (18)'!$G$22</f>
        <v>0</v>
      </c>
      <c r="M158" s="914"/>
      <c r="N158" s="915"/>
      <c r="P158" s="507"/>
      <c r="Q158" s="508"/>
      <c r="R158" s="505"/>
      <c r="S158" s="508"/>
      <c r="T158" s="509"/>
      <c r="U158" s="504"/>
      <c r="V158" s="508"/>
      <c r="W158" s="505"/>
      <c r="X158" s="505"/>
      <c r="Y158" s="505"/>
      <c r="Z158" s="504"/>
      <c r="AA158" s="508"/>
      <c r="AB158" s="505"/>
      <c r="AC158" s="508"/>
      <c r="AD158" s="509"/>
      <c r="AE158" s="510" t="s">
        <v>70</v>
      </c>
      <c r="AF158" s="508" t="s">
        <v>73</v>
      </c>
      <c r="AG158" s="511">
        <f>'事業精算 (18)'!$J$46</f>
        <v>0</v>
      </c>
      <c r="AH158" s="510"/>
      <c r="AI158" s="508"/>
      <c r="AJ158" s="509"/>
      <c r="AK158" s="510"/>
      <c r="AL158" s="508"/>
      <c r="AM158" s="509"/>
      <c r="AN158" s="504"/>
      <c r="AO158" s="505"/>
      <c r="AP158" s="509"/>
      <c r="AQ158" s="504"/>
      <c r="AR158" s="505"/>
      <c r="AS158" s="509"/>
      <c r="AT158" s="505"/>
      <c r="AU158" s="505"/>
      <c r="AV158" s="505"/>
      <c r="AW158" s="512"/>
      <c r="AX158" s="513"/>
      <c r="AY158" s="475"/>
      <c r="AZ158" s="475"/>
      <c r="BA158" s="475"/>
      <c r="BB158" s="475"/>
      <c r="BC158" s="475"/>
      <c r="BD158" s="475"/>
      <c r="BF158" s="514">
        <f>P158*R158*T158</f>
        <v>0</v>
      </c>
      <c r="BG158" s="504">
        <f>U158*W158</f>
        <v>0</v>
      </c>
      <c r="BH158" s="514">
        <f>Z158*AB158*AD158</f>
        <v>0</v>
      </c>
    </row>
    <row r="159" spans="1:60" s="189" customFormat="1" ht="21" customHeight="1" x14ac:dyDescent="0.15">
      <c r="A159" s="542">
        <v>19</v>
      </c>
      <c r="B159" s="916">
        <f>'事業精算 (19)'!$C$6</f>
        <v>0</v>
      </c>
      <c r="C159" s="917"/>
      <c r="D159" s="917"/>
      <c r="E159" s="918"/>
      <c r="F159" s="456">
        <f>'事業精算 (19)'!$F$8</f>
        <v>0</v>
      </c>
      <c r="G159" s="457">
        <f>SUM(G162:G163)</f>
        <v>0</v>
      </c>
      <c r="H159" s="458">
        <f>SUM(F159:G159)</f>
        <v>0</v>
      </c>
      <c r="J159" s="459"/>
      <c r="K159" s="919">
        <f>L160+L161+L164+L165+L166</f>
        <v>0</v>
      </c>
      <c r="L159" s="919"/>
      <c r="M159" s="919"/>
      <c r="N159" s="920"/>
      <c r="P159" s="878">
        <f>'事業精算 (19)'!$E$28</f>
        <v>0</v>
      </c>
      <c r="Q159" s="879"/>
      <c r="R159" s="879"/>
      <c r="S159" s="879"/>
      <c r="T159" s="880"/>
      <c r="U159" s="875">
        <f>'事業精算 (19)'!$H$35</f>
        <v>0</v>
      </c>
      <c r="V159" s="876"/>
      <c r="W159" s="876"/>
      <c r="X159" s="876"/>
      <c r="Y159" s="877"/>
      <c r="Z159" s="881">
        <f>'事業精算 (19)'!$H$39</f>
        <v>0</v>
      </c>
      <c r="AA159" s="879"/>
      <c r="AB159" s="879"/>
      <c r="AC159" s="879"/>
      <c r="AD159" s="880"/>
      <c r="AE159" s="881">
        <f>SUM(AG160:AG166)</f>
        <v>0</v>
      </c>
      <c r="AF159" s="879"/>
      <c r="AG159" s="880"/>
      <c r="AH159" s="881">
        <f>SUM(AJ160:AJ162)</f>
        <v>0</v>
      </c>
      <c r="AI159" s="879"/>
      <c r="AJ159" s="880"/>
      <c r="AK159" s="881">
        <f>'事業精算 (19)'!$E$50</f>
        <v>0</v>
      </c>
      <c r="AL159" s="879"/>
      <c r="AM159" s="880"/>
      <c r="AN159" s="872">
        <f>'事業精算 (19)'!$E$51</f>
        <v>0</v>
      </c>
      <c r="AO159" s="873"/>
      <c r="AP159" s="874"/>
      <c r="AQ159" s="875">
        <f>SUM(AS160:AS161)</f>
        <v>0</v>
      </c>
      <c r="AR159" s="876"/>
      <c r="AS159" s="877"/>
      <c r="AT159" s="602">
        <f>'事業精算 (19)'!$E$54</f>
        <v>0</v>
      </c>
      <c r="AU159" s="602">
        <f>'事業精算 (19)'!$E$55</f>
        <v>0</v>
      </c>
      <c r="AV159" s="460">
        <f>'事業精算 (19)'!$E$56</f>
        <v>0</v>
      </c>
      <c r="AW159" s="461">
        <f>SUM(P159:AV159)</f>
        <v>0</v>
      </c>
      <c r="AX159" s="462">
        <f>K159-AW159</f>
        <v>0</v>
      </c>
      <c r="AY159" s="463"/>
      <c r="AZ159">
        <f>IF(A160=0,0,1)</f>
        <v>0</v>
      </c>
      <c r="BA159" s="463"/>
      <c r="BB159" s="463"/>
      <c r="BC159" s="463"/>
      <c r="BD159" s="463"/>
      <c r="BF159" s="464" t="s">
        <v>2</v>
      </c>
      <c r="BG159" s="465" t="s">
        <v>3</v>
      </c>
      <c r="BH159" s="464" t="s">
        <v>4</v>
      </c>
    </row>
    <row r="160" spans="1:60" s="189" customFormat="1" ht="21" customHeight="1" x14ac:dyDescent="0.15">
      <c r="A160" s="887">
        <f>'事業精算 (19)'!$C$13</f>
        <v>0</v>
      </c>
      <c r="B160" s="466">
        <f>'事業精算 (19)'!$J$6</f>
        <v>0</v>
      </c>
      <c r="C160" s="467" t="s">
        <v>105</v>
      </c>
      <c r="D160" s="467">
        <f>'事業精算 (19)'!$L$6</f>
        <v>0</v>
      </c>
      <c r="E160" s="468" t="s">
        <v>26</v>
      </c>
      <c r="F160" s="469" t="s">
        <v>13</v>
      </c>
      <c r="G160" s="470" t="s">
        <v>13</v>
      </c>
      <c r="H160" s="471" t="s">
        <v>13</v>
      </c>
      <c r="J160" s="472" t="s">
        <v>14</v>
      </c>
      <c r="K160" s="473" t="s">
        <v>196</v>
      </c>
      <c r="L160" s="894">
        <f>'事業精算 (19)'!$G$17</f>
        <v>0</v>
      </c>
      <c r="M160" s="894"/>
      <c r="N160" s="895"/>
      <c r="P160" s="474" t="s">
        <v>25</v>
      </c>
      <c r="Q160" s="475"/>
      <c r="R160" s="476" t="s">
        <v>13</v>
      </c>
      <c r="S160" s="475"/>
      <c r="T160" s="477" t="s">
        <v>26</v>
      </c>
      <c r="U160" s="478" t="s">
        <v>25</v>
      </c>
      <c r="V160" s="475"/>
      <c r="W160" s="476" t="s">
        <v>13</v>
      </c>
      <c r="X160" s="476"/>
      <c r="Y160" s="476"/>
      <c r="Z160" s="478" t="s">
        <v>25</v>
      </c>
      <c r="AA160" s="475"/>
      <c r="AB160" s="476" t="s">
        <v>13</v>
      </c>
      <c r="AC160" s="475"/>
      <c r="AD160" s="477" t="s">
        <v>105</v>
      </c>
      <c r="AE160" s="479" t="s">
        <v>14</v>
      </c>
      <c r="AF160" s="420" t="s">
        <v>29</v>
      </c>
      <c r="AG160" s="480">
        <f>'事業精算 (19)'!$J$40</f>
        <v>0</v>
      </c>
      <c r="AH160" s="479" t="s">
        <v>14</v>
      </c>
      <c r="AI160" s="420" t="s">
        <v>189</v>
      </c>
      <c r="AJ160" s="481">
        <f>'事業精算 (19)'!$J$47</f>
        <v>0</v>
      </c>
      <c r="AK160" s="479"/>
      <c r="AL160" s="420"/>
      <c r="AM160" s="482"/>
      <c r="AN160" s="483"/>
      <c r="AO160" s="475"/>
      <c r="AP160" s="482"/>
      <c r="AQ160" s="483" t="s">
        <v>14</v>
      </c>
      <c r="AR160" s="420" t="s">
        <v>195</v>
      </c>
      <c r="AS160" s="481">
        <f>'事業精算 (19)'!$J$52</f>
        <v>0</v>
      </c>
      <c r="AT160" s="613"/>
      <c r="AU160" s="613"/>
      <c r="AV160" s="475"/>
      <c r="AW160" s="484"/>
      <c r="AX160" s="485"/>
      <c r="AY160" s="475"/>
      <c r="AZ160" s="475"/>
      <c r="BA160" s="475"/>
      <c r="BB160" s="475"/>
      <c r="BC160" s="475"/>
      <c r="BD160" s="475"/>
      <c r="BF160" s="486"/>
      <c r="BG160" s="483"/>
      <c r="BH160" s="487"/>
    </row>
    <row r="161" spans="1:60" s="189" customFormat="1" ht="21" customHeight="1" x14ac:dyDescent="0.15">
      <c r="A161" s="887"/>
      <c r="B161" s="899" t="s">
        <v>41</v>
      </c>
      <c r="C161" s="900"/>
      <c r="D161" s="900"/>
      <c r="E161" s="901"/>
      <c r="F161" s="488" t="s">
        <v>83</v>
      </c>
      <c r="G161" s="475"/>
      <c r="H161" s="489"/>
      <c r="J161" s="472" t="s">
        <v>15</v>
      </c>
      <c r="K161" s="490" t="s">
        <v>199</v>
      </c>
      <c r="L161" s="921">
        <f>'事業精算 (19)'!$G$19</f>
        <v>0</v>
      </c>
      <c r="M161" s="921"/>
      <c r="N161" s="922"/>
      <c r="P161" s="491">
        <f>'事業精算 (19)'!$M$28</f>
        <v>0</v>
      </c>
      <c r="Q161" s="420" t="s">
        <v>24</v>
      </c>
      <c r="R161" s="420">
        <f>'事業精算 (19)'!$O$28</f>
        <v>0</v>
      </c>
      <c r="S161" s="420" t="s">
        <v>24</v>
      </c>
      <c r="T161" s="492">
        <f>'事業精算 (19)'!$Q$28</f>
        <v>0</v>
      </c>
      <c r="U161" s="493">
        <f>'事業精算 (19)'!$M$32</f>
        <v>0</v>
      </c>
      <c r="V161" s="420" t="s">
        <v>24</v>
      </c>
      <c r="W161" s="420">
        <f>'事業精算 (19)'!$O$32</f>
        <v>0</v>
      </c>
      <c r="X161" s="475"/>
      <c r="Y161" s="420"/>
      <c r="Z161" s="493">
        <f>'事業精算 (19)'!$M$36</f>
        <v>0</v>
      </c>
      <c r="AA161" s="420" t="s">
        <v>24</v>
      </c>
      <c r="AB161" s="420">
        <f>'事業精算 (19)'!$O$36</f>
        <v>0</v>
      </c>
      <c r="AC161" s="420" t="s">
        <v>24</v>
      </c>
      <c r="AD161" s="492">
        <f>'事業精算 (19)'!$Q$36</f>
        <v>0</v>
      </c>
      <c r="AE161" s="479" t="s">
        <v>15</v>
      </c>
      <c r="AF161" s="420" t="s">
        <v>28</v>
      </c>
      <c r="AG161" s="480">
        <f>'事業精算 (19)'!$J$41</f>
        <v>0</v>
      </c>
      <c r="AH161" s="479" t="s">
        <v>15</v>
      </c>
      <c r="AI161" s="420" t="s">
        <v>193</v>
      </c>
      <c r="AJ161" s="481">
        <f>'事業精算 (19)'!$J$48</f>
        <v>0</v>
      </c>
      <c r="AK161" s="479"/>
      <c r="AL161" s="420"/>
      <c r="AM161" s="482"/>
      <c r="AN161" s="483"/>
      <c r="AO161" s="475"/>
      <c r="AP161" s="482"/>
      <c r="AQ161" s="483"/>
      <c r="AR161" s="420"/>
      <c r="AS161" s="481"/>
      <c r="AT161" s="613"/>
      <c r="AU161" s="613"/>
      <c r="AV161" s="475"/>
      <c r="AW161" s="484"/>
      <c r="AX161" s="485"/>
      <c r="AY161" s="475"/>
      <c r="AZ161" s="475"/>
      <c r="BA161" s="475"/>
      <c r="BB161" s="475"/>
      <c r="BC161" s="475"/>
      <c r="BD161" s="475"/>
      <c r="BF161" s="487">
        <f>P161*R161*T161</f>
        <v>0</v>
      </c>
      <c r="BG161" s="483">
        <f>U161*W161</f>
        <v>0</v>
      </c>
      <c r="BH161" s="487">
        <f>Z161*AB161*AD161</f>
        <v>0</v>
      </c>
    </row>
    <row r="162" spans="1:60" s="189" customFormat="1" ht="21" customHeight="1" x14ac:dyDescent="0.15">
      <c r="A162" s="887"/>
      <c r="B162" s="896">
        <f>'事業精算 (19)'!$C$11</f>
        <v>0</v>
      </c>
      <c r="C162" s="897"/>
      <c r="D162" s="897"/>
      <c r="E162" s="898"/>
      <c r="F162" s="494" t="s">
        <v>84</v>
      </c>
      <c r="G162" s="475">
        <f>'事業精算 (19)'!$F$9</f>
        <v>0</v>
      </c>
      <c r="H162" s="495" t="s">
        <v>13</v>
      </c>
      <c r="J162" s="496" t="s">
        <v>20</v>
      </c>
      <c r="K162" s="497">
        <f>'事業精算 (19)'!$K$19</f>
        <v>0</v>
      </c>
      <c r="L162" s="420" t="s">
        <v>21</v>
      </c>
      <c r="M162" s="420">
        <f>'事業精算 (19)'!$M$19</f>
        <v>0</v>
      </c>
      <c r="N162" s="498" t="s">
        <v>22</v>
      </c>
      <c r="P162" s="491">
        <f>'事業精算 (19)'!$M$29</f>
        <v>0</v>
      </c>
      <c r="Q162" s="420" t="s">
        <v>24</v>
      </c>
      <c r="R162" s="420">
        <f>'事業精算 (19)'!$O$29</f>
        <v>0</v>
      </c>
      <c r="S162" s="420" t="s">
        <v>24</v>
      </c>
      <c r="T162" s="492">
        <f>'事業精算 (19)'!$Q$29</f>
        <v>0</v>
      </c>
      <c r="U162" s="493">
        <f>'事業精算 (19)'!$M$33</f>
        <v>0</v>
      </c>
      <c r="V162" s="420" t="s">
        <v>24</v>
      </c>
      <c r="W162" s="420">
        <f>'事業精算 (19)'!$O$33</f>
        <v>0</v>
      </c>
      <c r="X162" s="475"/>
      <c r="Y162" s="420"/>
      <c r="Z162" s="493">
        <f>'事業精算 (19)'!$M$37</f>
        <v>0</v>
      </c>
      <c r="AA162" s="420" t="s">
        <v>24</v>
      </c>
      <c r="AB162" s="420">
        <f>'事業精算 (19)'!$O$37</f>
        <v>0</v>
      </c>
      <c r="AC162" s="420" t="s">
        <v>24</v>
      </c>
      <c r="AD162" s="492">
        <f>'事業精算 (19)'!$Q$37</f>
        <v>0</v>
      </c>
      <c r="AE162" s="479" t="s">
        <v>16</v>
      </c>
      <c r="AF162" s="420" t="s">
        <v>104</v>
      </c>
      <c r="AG162" s="480">
        <f>'事業精算 (19)'!$J$42</f>
        <v>0</v>
      </c>
      <c r="AH162" s="479" t="s">
        <v>17</v>
      </c>
      <c r="AI162" s="420" t="s">
        <v>390</v>
      </c>
      <c r="AJ162" s="482">
        <f>'事業精算 (19)'!$J$49</f>
        <v>0</v>
      </c>
      <c r="AK162" s="479"/>
      <c r="AL162" s="420"/>
      <c r="AM162" s="482"/>
      <c r="AN162" s="483"/>
      <c r="AO162" s="475"/>
      <c r="AP162" s="482"/>
      <c r="AQ162" s="483"/>
      <c r="AR162" s="475"/>
      <c r="AS162" s="482"/>
      <c r="AT162" s="614"/>
      <c r="AU162" s="614"/>
      <c r="AV162" s="475"/>
      <c r="AW162" s="484"/>
      <c r="AX162" s="485"/>
      <c r="AY162" s="475"/>
      <c r="AZ162" s="475"/>
      <c r="BA162" s="475"/>
      <c r="BB162" s="475"/>
      <c r="BC162" s="475"/>
      <c r="BD162" s="475"/>
      <c r="BF162" s="487"/>
      <c r="BG162" s="483"/>
      <c r="BH162" s="487"/>
    </row>
    <row r="163" spans="1:60" s="189" customFormat="1" ht="21" customHeight="1" x14ac:dyDescent="0.15">
      <c r="A163" s="887"/>
      <c r="B163" s="896"/>
      <c r="C163" s="897"/>
      <c r="D163" s="897"/>
      <c r="E163" s="898"/>
      <c r="F163" s="494" t="s">
        <v>85</v>
      </c>
      <c r="G163" s="475">
        <f>'事業精算 (19)'!$I$9</f>
        <v>0</v>
      </c>
      <c r="H163" s="495" t="s">
        <v>13</v>
      </c>
      <c r="J163" s="496" t="s">
        <v>20</v>
      </c>
      <c r="K163" s="497">
        <f>'事業精算 (19)'!$K$20</f>
        <v>0</v>
      </c>
      <c r="L163" s="420" t="s">
        <v>21</v>
      </c>
      <c r="M163" s="420">
        <f>'事業精算 (19)'!$M$20</f>
        <v>0</v>
      </c>
      <c r="N163" s="498" t="s">
        <v>22</v>
      </c>
      <c r="P163" s="491">
        <f>'事業精算 (19)'!$M$30</f>
        <v>0</v>
      </c>
      <c r="Q163" s="420" t="s">
        <v>24</v>
      </c>
      <c r="R163" s="420">
        <f>'事業精算 (19)'!$O$30</f>
        <v>0</v>
      </c>
      <c r="S163" s="420" t="s">
        <v>24</v>
      </c>
      <c r="T163" s="492">
        <f>'事業精算 (19)'!$Q$30</f>
        <v>0</v>
      </c>
      <c r="U163" s="493">
        <f>'事業精算 (19)'!$M$34</f>
        <v>0</v>
      </c>
      <c r="V163" s="420" t="s">
        <v>24</v>
      </c>
      <c r="W163" s="420">
        <f>'事業精算 (19)'!$O$34</f>
        <v>0</v>
      </c>
      <c r="X163" s="475"/>
      <c r="Y163" s="420"/>
      <c r="Z163" s="493">
        <f>'事業精算 (19)'!$M$38</f>
        <v>0</v>
      </c>
      <c r="AA163" s="420" t="s">
        <v>24</v>
      </c>
      <c r="AB163" s="420">
        <f>'事業精算 (19)'!$O$38</f>
        <v>0</v>
      </c>
      <c r="AC163" s="420" t="s">
        <v>24</v>
      </c>
      <c r="AD163" s="492">
        <f>'事業精算 (19)'!$Q$38</f>
        <v>0</v>
      </c>
      <c r="AE163" s="479" t="s">
        <v>18</v>
      </c>
      <c r="AF163" s="420" t="s">
        <v>72</v>
      </c>
      <c r="AG163" s="480">
        <f>'事業精算 (19)'!$J$43</f>
        <v>0</v>
      </c>
      <c r="AH163" s="479"/>
      <c r="AI163" s="420"/>
      <c r="AJ163" s="482"/>
      <c r="AK163" s="479"/>
      <c r="AL163" s="420"/>
      <c r="AM163" s="482"/>
      <c r="AN163" s="483"/>
      <c r="AO163" s="475"/>
      <c r="AP163" s="482"/>
      <c r="AQ163" s="483"/>
      <c r="AR163" s="475"/>
      <c r="AS163" s="482"/>
      <c r="AT163" s="614"/>
      <c r="AU163" s="614"/>
      <c r="AV163" s="475"/>
      <c r="AW163" s="484"/>
      <c r="AX163" s="485"/>
      <c r="AY163" s="475"/>
      <c r="AZ163" s="475"/>
      <c r="BA163" s="475"/>
      <c r="BB163" s="475"/>
      <c r="BC163" s="475"/>
      <c r="BD163" s="475"/>
      <c r="BF163" s="487">
        <f>P163*R163*T163</f>
        <v>0</v>
      </c>
      <c r="BG163" s="483">
        <f>U163*W163</f>
        <v>0</v>
      </c>
      <c r="BH163" s="487">
        <f>Z163*AB163*AD163</f>
        <v>0</v>
      </c>
    </row>
    <row r="164" spans="1:60" s="189" customFormat="1" ht="21" customHeight="1" x14ac:dyDescent="0.15">
      <c r="A164" s="887"/>
      <c r="B164" s="899" t="s">
        <v>39</v>
      </c>
      <c r="C164" s="900"/>
      <c r="D164" s="900"/>
      <c r="E164" s="901"/>
      <c r="F164" s="483"/>
      <c r="G164" s="475"/>
      <c r="H164" s="489"/>
      <c r="J164" s="472" t="s">
        <v>17</v>
      </c>
      <c r="K164" s="490" t="s">
        <v>198</v>
      </c>
      <c r="L164" s="904">
        <f>'事業精算 (19)'!$G$18</f>
        <v>0</v>
      </c>
      <c r="M164" s="904"/>
      <c r="N164" s="905"/>
      <c r="P164" s="491">
        <f>'事業精算 (19)'!$M$31</f>
        <v>0</v>
      </c>
      <c r="Q164" s="420" t="s">
        <v>411</v>
      </c>
      <c r="R164" s="420">
        <f>'事業精算 (19)'!$O$31</f>
        <v>0</v>
      </c>
      <c r="S164" s="902" t="s">
        <v>410</v>
      </c>
      <c r="T164" s="903"/>
      <c r="U164" s="493">
        <f>'事業精算 (19)'!$M$35</f>
        <v>0</v>
      </c>
      <c r="V164" s="420" t="s">
        <v>411</v>
      </c>
      <c r="W164" s="420">
        <f>'事業精算 (19)'!$O$35</f>
        <v>0</v>
      </c>
      <c r="X164" s="923" t="s">
        <v>410</v>
      </c>
      <c r="Y164" s="924"/>
      <c r="Z164" s="493">
        <f>'事業精算 (19)'!$M$39</f>
        <v>0</v>
      </c>
      <c r="AA164" s="420" t="s">
        <v>411</v>
      </c>
      <c r="AB164" s="420">
        <f>'事業精算 (19)'!$O$39</f>
        <v>0</v>
      </c>
      <c r="AC164" s="902" t="s">
        <v>410</v>
      </c>
      <c r="AD164" s="903"/>
      <c r="AE164" s="479" t="s">
        <v>27</v>
      </c>
      <c r="AF164" s="420" t="s">
        <v>74</v>
      </c>
      <c r="AG164" s="480">
        <f>'事業精算 (19)'!$J$44</f>
        <v>0</v>
      </c>
      <c r="AH164" s="479"/>
      <c r="AI164" s="420"/>
      <c r="AJ164" s="482"/>
      <c r="AK164" s="479"/>
      <c r="AL164" s="420"/>
      <c r="AM164" s="482"/>
      <c r="AN164" s="483"/>
      <c r="AO164" s="475"/>
      <c r="AP164" s="482"/>
      <c r="AQ164" s="483"/>
      <c r="AR164" s="475"/>
      <c r="AS164" s="482"/>
      <c r="AT164" s="614"/>
      <c r="AU164" s="614"/>
      <c r="AV164" s="475"/>
      <c r="AW164" s="484"/>
      <c r="AX164" s="485"/>
      <c r="AY164" s="475"/>
      <c r="AZ164" s="475"/>
      <c r="BA164" s="475"/>
      <c r="BB164" s="475"/>
      <c r="BC164" s="475"/>
      <c r="BD164" s="475"/>
      <c r="BF164" s="487">
        <f>P164*R164*T164</f>
        <v>0</v>
      </c>
      <c r="BG164" s="483">
        <f>U164*W164</f>
        <v>0</v>
      </c>
      <c r="BH164" s="487">
        <f>Z164*AB164*AD164</f>
        <v>0</v>
      </c>
    </row>
    <row r="165" spans="1:60" s="189" customFormat="1" ht="21" customHeight="1" x14ac:dyDescent="0.15">
      <c r="A165" s="887"/>
      <c r="B165" s="906">
        <f>'事業精算 (19)'!$C$12</f>
        <v>0</v>
      </c>
      <c r="C165" s="907"/>
      <c r="D165" s="907"/>
      <c r="E165" s="908"/>
      <c r="F165" s="483"/>
      <c r="G165" s="475"/>
      <c r="H165" s="489"/>
      <c r="J165" s="472" t="s">
        <v>19</v>
      </c>
      <c r="K165" s="473" t="s">
        <v>200</v>
      </c>
      <c r="L165" s="912">
        <f>'事業精算 (19)'!$G$21</f>
        <v>0</v>
      </c>
      <c r="M165" s="912"/>
      <c r="N165" s="913"/>
      <c r="P165" s="499"/>
      <c r="Q165" s="420"/>
      <c r="R165" s="475"/>
      <c r="S165" s="420"/>
      <c r="T165" s="482"/>
      <c r="U165" s="483"/>
      <c r="V165" s="420"/>
      <c r="W165" s="475"/>
      <c r="X165" s="475"/>
      <c r="Y165" s="475"/>
      <c r="Z165" s="483"/>
      <c r="AA165" s="420"/>
      <c r="AB165" s="475"/>
      <c r="AC165" s="420"/>
      <c r="AD165" s="482"/>
      <c r="AE165" s="479" t="s">
        <v>31</v>
      </c>
      <c r="AF165" s="500" t="s">
        <v>30</v>
      </c>
      <c r="AG165" s="480">
        <f>'事業精算 (19)'!$J$45</f>
        <v>0</v>
      </c>
      <c r="AH165" s="479"/>
      <c r="AI165" s="420"/>
      <c r="AJ165" s="482"/>
      <c r="AK165" s="479"/>
      <c r="AL165" s="473"/>
      <c r="AM165" s="501"/>
      <c r="AN165" s="502"/>
      <c r="AO165" s="503"/>
      <c r="AP165" s="501"/>
      <c r="AQ165" s="502"/>
      <c r="AR165" s="503"/>
      <c r="AS165" s="501"/>
      <c r="AT165" s="615"/>
      <c r="AU165" s="615"/>
      <c r="AV165" s="503"/>
      <c r="AW165" s="484"/>
      <c r="AX165" s="485"/>
      <c r="AY165" s="475"/>
      <c r="AZ165" s="475"/>
      <c r="BA165" s="475"/>
      <c r="BB165" s="475"/>
      <c r="BC165" s="475"/>
      <c r="BD165" s="475"/>
      <c r="BF165" s="487">
        <f>P165*R165*T165</f>
        <v>0</v>
      </c>
      <c r="BG165" s="483">
        <f>U165*W165</f>
        <v>0</v>
      </c>
      <c r="BH165" s="487">
        <f>Z165*AB165*AD165</f>
        <v>0</v>
      </c>
    </row>
    <row r="166" spans="1:60" s="189" customFormat="1" ht="21" customHeight="1" x14ac:dyDescent="0.15">
      <c r="A166" s="888"/>
      <c r="B166" s="909"/>
      <c r="C166" s="910"/>
      <c r="D166" s="910"/>
      <c r="E166" s="911"/>
      <c r="F166" s="504"/>
      <c r="G166" s="505"/>
      <c r="H166" s="506"/>
      <c r="J166" s="472" t="s">
        <v>27</v>
      </c>
      <c r="K166" s="420" t="s">
        <v>201</v>
      </c>
      <c r="L166" s="914">
        <f>'事業精算 (19)'!$G$22</f>
        <v>0</v>
      </c>
      <c r="M166" s="914"/>
      <c r="N166" s="915"/>
      <c r="P166" s="507"/>
      <c r="Q166" s="508"/>
      <c r="R166" s="505"/>
      <c r="S166" s="508"/>
      <c r="T166" s="509"/>
      <c r="U166" s="504"/>
      <c r="V166" s="508"/>
      <c r="W166" s="505"/>
      <c r="X166" s="505"/>
      <c r="Y166" s="505"/>
      <c r="Z166" s="504"/>
      <c r="AA166" s="508"/>
      <c r="AB166" s="505"/>
      <c r="AC166" s="508"/>
      <c r="AD166" s="509"/>
      <c r="AE166" s="510" t="s">
        <v>70</v>
      </c>
      <c r="AF166" s="508" t="s">
        <v>73</v>
      </c>
      <c r="AG166" s="511">
        <f>'事業精算 (19)'!$J$46</f>
        <v>0</v>
      </c>
      <c r="AH166" s="510"/>
      <c r="AI166" s="508"/>
      <c r="AJ166" s="509"/>
      <c r="AK166" s="510"/>
      <c r="AL166" s="508"/>
      <c r="AM166" s="509"/>
      <c r="AN166" s="504"/>
      <c r="AO166" s="505"/>
      <c r="AP166" s="509"/>
      <c r="AQ166" s="504"/>
      <c r="AR166" s="505"/>
      <c r="AS166" s="509"/>
      <c r="AT166" s="505"/>
      <c r="AU166" s="505"/>
      <c r="AV166" s="505"/>
      <c r="AW166" s="512"/>
      <c r="AX166" s="513"/>
      <c r="AY166" s="475"/>
      <c r="AZ166" s="475"/>
      <c r="BA166" s="475"/>
      <c r="BB166" s="475"/>
      <c r="BC166" s="475"/>
      <c r="BD166" s="475"/>
      <c r="BF166" s="514">
        <f>P166*R166*T166</f>
        <v>0</v>
      </c>
      <c r="BG166" s="504">
        <f>U166*W166</f>
        <v>0</v>
      </c>
      <c r="BH166" s="514">
        <f>Z166*AB166*AD166</f>
        <v>0</v>
      </c>
    </row>
    <row r="167" spans="1:60" s="189" customFormat="1" ht="21" customHeight="1" x14ac:dyDescent="0.15">
      <c r="A167" s="542">
        <v>20</v>
      </c>
      <c r="B167" s="916">
        <f>'事業精算 (20)'!$C$6</f>
        <v>0</v>
      </c>
      <c r="C167" s="917"/>
      <c r="D167" s="917"/>
      <c r="E167" s="918"/>
      <c r="F167" s="456">
        <f>'事業精算 (20)'!$F$8</f>
        <v>0</v>
      </c>
      <c r="G167" s="457">
        <f>SUM(G170:G171)</f>
        <v>0</v>
      </c>
      <c r="H167" s="458">
        <f>SUM(F167:G167)</f>
        <v>0</v>
      </c>
      <c r="J167" s="459"/>
      <c r="K167" s="919">
        <f>L168+L169+L172+L173+L174</f>
        <v>0</v>
      </c>
      <c r="L167" s="919"/>
      <c r="M167" s="919"/>
      <c r="N167" s="920"/>
      <c r="P167" s="878">
        <f>'事業精算 (20)'!$E$28</f>
        <v>0</v>
      </c>
      <c r="Q167" s="879"/>
      <c r="R167" s="879"/>
      <c r="S167" s="879"/>
      <c r="T167" s="880"/>
      <c r="U167" s="875">
        <f>'事業精算 (20)'!$H$35</f>
        <v>0</v>
      </c>
      <c r="V167" s="876"/>
      <c r="W167" s="876"/>
      <c r="X167" s="876"/>
      <c r="Y167" s="877"/>
      <c r="Z167" s="881">
        <f>'事業精算 (20)'!$H$39</f>
        <v>0</v>
      </c>
      <c r="AA167" s="879"/>
      <c r="AB167" s="879"/>
      <c r="AC167" s="879"/>
      <c r="AD167" s="880"/>
      <c r="AE167" s="881">
        <f>SUM(AG168:AG174)</f>
        <v>0</v>
      </c>
      <c r="AF167" s="879"/>
      <c r="AG167" s="880"/>
      <c r="AH167" s="881">
        <f>SUM(AJ168:AJ170)</f>
        <v>0</v>
      </c>
      <c r="AI167" s="879"/>
      <c r="AJ167" s="880"/>
      <c r="AK167" s="881">
        <f>'事業精算 (20)'!$E$50</f>
        <v>0</v>
      </c>
      <c r="AL167" s="879"/>
      <c r="AM167" s="880"/>
      <c r="AN167" s="872">
        <f>'事業精算 (20)'!$E$51</f>
        <v>0</v>
      </c>
      <c r="AO167" s="873"/>
      <c r="AP167" s="874"/>
      <c r="AQ167" s="875">
        <f>SUM(AS168:AS169)</f>
        <v>0</v>
      </c>
      <c r="AR167" s="876"/>
      <c r="AS167" s="877"/>
      <c r="AT167" s="602">
        <f>'事業精算 (20)'!$E$54</f>
        <v>0</v>
      </c>
      <c r="AU167" s="602">
        <f>'事業精算 (20)'!$E$55</f>
        <v>0</v>
      </c>
      <c r="AV167" s="460">
        <f>'事業精算 (20)'!$E$56</f>
        <v>0</v>
      </c>
      <c r="AW167" s="461">
        <f>SUM(P167:AV167)</f>
        <v>0</v>
      </c>
      <c r="AX167" s="462">
        <f>K167-AW167</f>
        <v>0</v>
      </c>
      <c r="AY167" s="463"/>
      <c r="AZ167">
        <f>IF(A168=0,0,1)</f>
        <v>0</v>
      </c>
      <c r="BA167" s="463"/>
      <c r="BB167" s="463"/>
      <c r="BC167" s="463"/>
      <c r="BD167" s="463"/>
      <c r="BF167" s="464" t="s">
        <v>2</v>
      </c>
      <c r="BG167" s="465" t="s">
        <v>3</v>
      </c>
      <c r="BH167" s="464" t="s">
        <v>4</v>
      </c>
    </row>
    <row r="168" spans="1:60" s="189" customFormat="1" ht="21" customHeight="1" x14ac:dyDescent="0.15">
      <c r="A168" s="887">
        <f>'事業精算 (20)'!$C$13</f>
        <v>0</v>
      </c>
      <c r="B168" s="466">
        <f>'事業精算 (20)'!$J$6</f>
        <v>0</v>
      </c>
      <c r="C168" s="467" t="s">
        <v>105</v>
      </c>
      <c r="D168" s="467">
        <f>'事業精算 (20)'!$L$6</f>
        <v>0</v>
      </c>
      <c r="E168" s="468" t="s">
        <v>26</v>
      </c>
      <c r="F168" s="469" t="s">
        <v>13</v>
      </c>
      <c r="G168" s="470" t="s">
        <v>13</v>
      </c>
      <c r="H168" s="471" t="s">
        <v>13</v>
      </c>
      <c r="J168" s="472" t="s">
        <v>14</v>
      </c>
      <c r="K168" s="473" t="s">
        <v>196</v>
      </c>
      <c r="L168" s="894">
        <f>'事業精算 (20)'!$G$17</f>
        <v>0</v>
      </c>
      <c r="M168" s="894"/>
      <c r="N168" s="895"/>
      <c r="P168" s="474" t="s">
        <v>25</v>
      </c>
      <c r="Q168" s="475"/>
      <c r="R168" s="476" t="s">
        <v>13</v>
      </c>
      <c r="S168" s="475"/>
      <c r="T168" s="477" t="s">
        <v>26</v>
      </c>
      <c r="U168" s="478" t="s">
        <v>25</v>
      </c>
      <c r="V168" s="475"/>
      <c r="W168" s="476" t="s">
        <v>13</v>
      </c>
      <c r="X168" s="476"/>
      <c r="Y168" s="476"/>
      <c r="Z168" s="478" t="s">
        <v>25</v>
      </c>
      <c r="AA168" s="475"/>
      <c r="AB168" s="476" t="s">
        <v>13</v>
      </c>
      <c r="AC168" s="475"/>
      <c r="AD168" s="477" t="s">
        <v>105</v>
      </c>
      <c r="AE168" s="479" t="s">
        <v>14</v>
      </c>
      <c r="AF168" s="420" t="s">
        <v>29</v>
      </c>
      <c r="AG168" s="480">
        <f>'事業精算 (20)'!$J$40</f>
        <v>0</v>
      </c>
      <c r="AH168" s="479" t="s">
        <v>14</v>
      </c>
      <c r="AI168" s="420" t="s">
        <v>189</v>
      </c>
      <c r="AJ168" s="481">
        <f>'事業精算 (20)'!$J$47</f>
        <v>0</v>
      </c>
      <c r="AK168" s="479"/>
      <c r="AL168" s="420"/>
      <c r="AM168" s="482"/>
      <c r="AN168" s="483"/>
      <c r="AO168" s="475"/>
      <c r="AP168" s="482"/>
      <c r="AQ168" s="483" t="s">
        <v>14</v>
      </c>
      <c r="AR168" s="420" t="s">
        <v>195</v>
      </c>
      <c r="AS168" s="481">
        <f>'事業精算 (20)'!$J$52</f>
        <v>0</v>
      </c>
      <c r="AT168" s="613"/>
      <c r="AU168" s="613"/>
      <c r="AV168" s="475"/>
      <c r="AW168" s="484"/>
      <c r="AX168" s="485"/>
      <c r="AY168" s="475"/>
      <c r="AZ168" s="475"/>
      <c r="BA168" s="475"/>
      <c r="BB168" s="475"/>
      <c r="BC168" s="475"/>
      <c r="BD168" s="475"/>
      <c r="BF168" s="486"/>
      <c r="BG168" s="483"/>
      <c r="BH168" s="487"/>
    </row>
    <row r="169" spans="1:60" s="189" customFormat="1" ht="21" customHeight="1" x14ac:dyDescent="0.15">
      <c r="A169" s="887"/>
      <c r="B169" s="899" t="s">
        <v>41</v>
      </c>
      <c r="C169" s="900"/>
      <c r="D169" s="900"/>
      <c r="E169" s="901"/>
      <c r="F169" s="488" t="s">
        <v>83</v>
      </c>
      <c r="G169" s="475"/>
      <c r="H169" s="489"/>
      <c r="J169" s="472" t="s">
        <v>15</v>
      </c>
      <c r="K169" s="490" t="s">
        <v>199</v>
      </c>
      <c r="L169" s="921">
        <f>'事業精算 (20)'!$G$19</f>
        <v>0</v>
      </c>
      <c r="M169" s="921"/>
      <c r="N169" s="922"/>
      <c r="P169" s="491">
        <f>'事業精算 (20)'!$M$28</f>
        <v>0</v>
      </c>
      <c r="Q169" s="420" t="s">
        <v>24</v>
      </c>
      <c r="R169" s="420">
        <f>'事業精算 (20)'!$O$28</f>
        <v>0</v>
      </c>
      <c r="S169" s="420" t="s">
        <v>24</v>
      </c>
      <c r="T169" s="492">
        <f>'事業精算 (20)'!$Q$28</f>
        <v>0</v>
      </c>
      <c r="U169" s="493">
        <f>'事業精算 (20)'!$M$32</f>
        <v>0</v>
      </c>
      <c r="V169" s="420" t="s">
        <v>24</v>
      </c>
      <c r="W169" s="420">
        <f>'事業精算 (20)'!$O$32</f>
        <v>0</v>
      </c>
      <c r="X169" s="475"/>
      <c r="Y169" s="420"/>
      <c r="Z169" s="493">
        <f>'事業精算 (20)'!$M$36</f>
        <v>0</v>
      </c>
      <c r="AA169" s="420" t="s">
        <v>24</v>
      </c>
      <c r="AB169" s="420">
        <f>'事業精算 (20)'!$O$36</f>
        <v>0</v>
      </c>
      <c r="AC169" s="420" t="s">
        <v>24</v>
      </c>
      <c r="AD169" s="492">
        <f>'事業精算 (20)'!$Q$36</f>
        <v>0</v>
      </c>
      <c r="AE169" s="479" t="s">
        <v>15</v>
      </c>
      <c r="AF169" s="420" t="s">
        <v>28</v>
      </c>
      <c r="AG169" s="480">
        <f>'事業精算 (20)'!$J$41</f>
        <v>0</v>
      </c>
      <c r="AH169" s="479" t="s">
        <v>15</v>
      </c>
      <c r="AI169" s="420" t="s">
        <v>193</v>
      </c>
      <c r="AJ169" s="481">
        <f>'事業精算 (20)'!$J$48</f>
        <v>0</v>
      </c>
      <c r="AK169" s="479"/>
      <c r="AL169" s="420"/>
      <c r="AM169" s="482"/>
      <c r="AN169" s="483"/>
      <c r="AO169" s="475"/>
      <c r="AP169" s="482"/>
      <c r="AQ169" s="483"/>
      <c r="AR169" s="420"/>
      <c r="AS169" s="481"/>
      <c r="AT169" s="613"/>
      <c r="AU169" s="613"/>
      <c r="AV169" s="475"/>
      <c r="AW169" s="484"/>
      <c r="AX169" s="485"/>
      <c r="AY169" s="475"/>
      <c r="AZ169" s="475"/>
      <c r="BA169" s="475"/>
      <c r="BB169" s="475"/>
      <c r="BC169" s="475"/>
      <c r="BD169" s="475"/>
      <c r="BF169" s="487">
        <f>P169*R169*T169</f>
        <v>0</v>
      </c>
      <c r="BG169" s="483">
        <f>U169*W169</f>
        <v>0</v>
      </c>
      <c r="BH169" s="487">
        <f>Z169*AB169*AD169</f>
        <v>0</v>
      </c>
    </row>
    <row r="170" spans="1:60" s="189" customFormat="1" ht="21" customHeight="1" x14ac:dyDescent="0.15">
      <c r="A170" s="887"/>
      <c r="B170" s="896">
        <f>'事業精算 (20)'!$C$11</f>
        <v>0</v>
      </c>
      <c r="C170" s="897"/>
      <c r="D170" s="897"/>
      <c r="E170" s="898"/>
      <c r="F170" s="494" t="s">
        <v>84</v>
      </c>
      <c r="G170" s="475">
        <f>'事業精算 (20)'!$F$9</f>
        <v>0</v>
      </c>
      <c r="H170" s="495" t="s">
        <v>13</v>
      </c>
      <c r="J170" s="496" t="s">
        <v>20</v>
      </c>
      <c r="K170" s="497">
        <f>'事業精算 (20)'!$K$19</f>
        <v>0</v>
      </c>
      <c r="L170" s="420" t="s">
        <v>21</v>
      </c>
      <c r="M170" s="420">
        <f>'事業精算 (20)'!$M$19</f>
        <v>0</v>
      </c>
      <c r="N170" s="498" t="s">
        <v>22</v>
      </c>
      <c r="P170" s="491">
        <f>'事業精算 (20)'!$M$29</f>
        <v>0</v>
      </c>
      <c r="Q170" s="420" t="s">
        <v>24</v>
      </c>
      <c r="R170" s="420">
        <f>'事業精算 (20)'!$O$29</f>
        <v>0</v>
      </c>
      <c r="S170" s="420" t="s">
        <v>24</v>
      </c>
      <c r="T170" s="492">
        <f>'事業精算 (20)'!$Q$29</f>
        <v>0</v>
      </c>
      <c r="U170" s="493">
        <f>'事業精算 (20)'!$M$33</f>
        <v>0</v>
      </c>
      <c r="V170" s="420" t="s">
        <v>24</v>
      </c>
      <c r="W170" s="420">
        <f>'事業精算 (20)'!$O$33</f>
        <v>0</v>
      </c>
      <c r="X170" s="475"/>
      <c r="Y170" s="420"/>
      <c r="Z170" s="493">
        <f>'事業精算 (20)'!$M$37</f>
        <v>0</v>
      </c>
      <c r="AA170" s="420" t="s">
        <v>24</v>
      </c>
      <c r="AB170" s="420">
        <f>'事業精算 (20)'!$O$37</f>
        <v>0</v>
      </c>
      <c r="AC170" s="420" t="s">
        <v>24</v>
      </c>
      <c r="AD170" s="492">
        <f>'事業精算 (20)'!$Q$37</f>
        <v>0</v>
      </c>
      <c r="AE170" s="479" t="s">
        <v>16</v>
      </c>
      <c r="AF170" s="420" t="s">
        <v>104</v>
      </c>
      <c r="AG170" s="480">
        <f>'事業精算 (20)'!$J$42</f>
        <v>0</v>
      </c>
      <c r="AH170" s="479" t="s">
        <v>17</v>
      </c>
      <c r="AI170" s="420" t="s">
        <v>390</v>
      </c>
      <c r="AJ170" s="482">
        <f>'事業精算 (20)'!$J$49</f>
        <v>0</v>
      </c>
      <c r="AK170" s="479"/>
      <c r="AL170" s="420"/>
      <c r="AM170" s="482"/>
      <c r="AN170" s="483"/>
      <c r="AO170" s="475"/>
      <c r="AP170" s="482"/>
      <c r="AQ170" s="483"/>
      <c r="AR170" s="475"/>
      <c r="AS170" s="482"/>
      <c r="AT170" s="614"/>
      <c r="AU170" s="614"/>
      <c r="AV170" s="475"/>
      <c r="AW170" s="484"/>
      <c r="AX170" s="485"/>
      <c r="AY170" s="475"/>
      <c r="AZ170" s="475"/>
      <c r="BA170" s="475"/>
      <c r="BB170" s="475"/>
      <c r="BC170" s="475"/>
      <c r="BD170" s="475"/>
      <c r="BF170" s="487"/>
      <c r="BG170" s="483"/>
      <c r="BH170" s="487"/>
    </row>
    <row r="171" spans="1:60" s="189" customFormat="1" ht="21" customHeight="1" x14ac:dyDescent="0.15">
      <c r="A171" s="887"/>
      <c r="B171" s="896"/>
      <c r="C171" s="897"/>
      <c r="D171" s="897"/>
      <c r="E171" s="898"/>
      <c r="F171" s="494" t="s">
        <v>85</v>
      </c>
      <c r="G171" s="475">
        <f>'事業精算 (20)'!$I$9</f>
        <v>0</v>
      </c>
      <c r="H171" s="495" t="s">
        <v>13</v>
      </c>
      <c r="J171" s="496" t="s">
        <v>20</v>
      </c>
      <c r="K171" s="497">
        <f>'事業精算 (20)'!$K$20</f>
        <v>0</v>
      </c>
      <c r="L171" s="420" t="s">
        <v>21</v>
      </c>
      <c r="M171" s="420">
        <f>'事業精算 (20)'!$M$20</f>
        <v>0</v>
      </c>
      <c r="N171" s="498" t="s">
        <v>22</v>
      </c>
      <c r="P171" s="491">
        <f>'事業精算 (20)'!$M$30</f>
        <v>0</v>
      </c>
      <c r="Q171" s="420" t="s">
        <v>24</v>
      </c>
      <c r="R171" s="420">
        <f>'事業精算 (20)'!$O$30</f>
        <v>0</v>
      </c>
      <c r="S171" s="420" t="s">
        <v>24</v>
      </c>
      <c r="T171" s="492">
        <f>'事業精算 (20)'!$Q$30</f>
        <v>0</v>
      </c>
      <c r="U171" s="493">
        <f>'事業精算 (20)'!$M$34</f>
        <v>0</v>
      </c>
      <c r="V171" s="420" t="s">
        <v>24</v>
      </c>
      <c r="W171" s="420">
        <f>'事業精算 (20)'!$O$34</f>
        <v>0</v>
      </c>
      <c r="X171" s="475"/>
      <c r="Y171" s="420"/>
      <c r="Z171" s="493">
        <f>'事業精算 (20)'!$M$38</f>
        <v>0</v>
      </c>
      <c r="AA171" s="420" t="s">
        <v>24</v>
      </c>
      <c r="AB171" s="420">
        <f>'事業精算 (20)'!$O$38</f>
        <v>0</v>
      </c>
      <c r="AC171" s="420" t="s">
        <v>24</v>
      </c>
      <c r="AD171" s="492">
        <f>'事業精算 (20)'!$Q$38</f>
        <v>0</v>
      </c>
      <c r="AE171" s="479" t="s">
        <v>18</v>
      </c>
      <c r="AF171" s="420" t="s">
        <v>72</v>
      </c>
      <c r="AG171" s="480">
        <f>'事業精算 (20)'!$J$43</f>
        <v>0</v>
      </c>
      <c r="AH171" s="479"/>
      <c r="AI171" s="420"/>
      <c r="AJ171" s="482"/>
      <c r="AK171" s="479"/>
      <c r="AL171" s="420"/>
      <c r="AM171" s="482"/>
      <c r="AN171" s="483"/>
      <c r="AO171" s="475"/>
      <c r="AP171" s="482"/>
      <c r="AQ171" s="483"/>
      <c r="AR171" s="475"/>
      <c r="AS171" s="482"/>
      <c r="AT171" s="614"/>
      <c r="AU171" s="614"/>
      <c r="AV171" s="475"/>
      <c r="AW171" s="484"/>
      <c r="AX171" s="485"/>
      <c r="AY171" s="475"/>
      <c r="AZ171" s="475"/>
      <c r="BA171" s="475"/>
      <c r="BB171" s="475"/>
      <c r="BC171" s="475"/>
      <c r="BD171" s="475"/>
      <c r="BF171" s="487">
        <f>P171*R171*T171</f>
        <v>0</v>
      </c>
      <c r="BG171" s="483">
        <f>U171*W171</f>
        <v>0</v>
      </c>
      <c r="BH171" s="487">
        <f>Z171*AB171*AD171</f>
        <v>0</v>
      </c>
    </row>
    <row r="172" spans="1:60" s="189" customFormat="1" ht="21" customHeight="1" x14ac:dyDescent="0.15">
      <c r="A172" s="887"/>
      <c r="B172" s="899" t="s">
        <v>39</v>
      </c>
      <c r="C172" s="900"/>
      <c r="D172" s="900"/>
      <c r="E172" s="901"/>
      <c r="F172" s="483"/>
      <c r="G172" s="475"/>
      <c r="H172" s="489"/>
      <c r="J172" s="472" t="s">
        <v>17</v>
      </c>
      <c r="K172" s="490" t="s">
        <v>198</v>
      </c>
      <c r="L172" s="904">
        <f>'事業精算 (20)'!$G$18</f>
        <v>0</v>
      </c>
      <c r="M172" s="904"/>
      <c r="N172" s="905"/>
      <c r="P172" s="491">
        <f>'事業精算 (20)'!$M$31</f>
        <v>0</v>
      </c>
      <c r="Q172" s="420" t="s">
        <v>411</v>
      </c>
      <c r="R172" s="420">
        <f>'事業精算 (20)'!$O$31</f>
        <v>0</v>
      </c>
      <c r="S172" s="902" t="s">
        <v>410</v>
      </c>
      <c r="T172" s="903"/>
      <c r="U172" s="493">
        <f>'事業精算 (20)'!$M$35</f>
        <v>0</v>
      </c>
      <c r="V172" s="420" t="s">
        <v>411</v>
      </c>
      <c r="W172" s="420">
        <f>'事業精算 (20)'!$O$35</f>
        <v>0</v>
      </c>
      <c r="X172" s="923" t="s">
        <v>410</v>
      </c>
      <c r="Y172" s="924"/>
      <c r="Z172" s="493">
        <f>'事業精算 (20)'!$M$39</f>
        <v>0</v>
      </c>
      <c r="AA172" s="420" t="s">
        <v>411</v>
      </c>
      <c r="AB172" s="420">
        <f>'事業精算 (20)'!$O$39</f>
        <v>0</v>
      </c>
      <c r="AC172" s="902" t="s">
        <v>410</v>
      </c>
      <c r="AD172" s="903"/>
      <c r="AE172" s="479" t="s">
        <v>27</v>
      </c>
      <c r="AF172" s="420" t="s">
        <v>74</v>
      </c>
      <c r="AG172" s="480">
        <f>'事業精算 (20)'!$J$44</f>
        <v>0</v>
      </c>
      <c r="AH172" s="479"/>
      <c r="AI172" s="420"/>
      <c r="AJ172" s="482"/>
      <c r="AK172" s="479"/>
      <c r="AL172" s="420"/>
      <c r="AM172" s="482"/>
      <c r="AN172" s="483"/>
      <c r="AO172" s="475"/>
      <c r="AP172" s="482"/>
      <c r="AQ172" s="483"/>
      <c r="AR172" s="475"/>
      <c r="AS172" s="482"/>
      <c r="AT172" s="614"/>
      <c r="AU172" s="614"/>
      <c r="AV172" s="475"/>
      <c r="AW172" s="484"/>
      <c r="AX172" s="485"/>
      <c r="AY172" s="475"/>
      <c r="AZ172" s="475"/>
      <c r="BA172" s="475"/>
      <c r="BB172" s="475"/>
      <c r="BC172" s="475"/>
      <c r="BD172" s="475"/>
      <c r="BF172" s="487">
        <f>P172*R172*T172</f>
        <v>0</v>
      </c>
      <c r="BG172" s="483">
        <f>U172*W172</f>
        <v>0</v>
      </c>
      <c r="BH172" s="487">
        <f>Z172*AB172*AD172</f>
        <v>0</v>
      </c>
    </row>
    <row r="173" spans="1:60" s="189" customFormat="1" ht="21" customHeight="1" x14ac:dyDescent="0.15">
      <c r="A173" s="887"/>
      <c r="B173" s="906">
        <f>'事業精算 (20)'!$C$12</f>
        <v>0</v>
      </c>
      <c r="C173" s="907"/>
      <c r="D173" s="907"/>
      <c r="E173" s="908"/>
      <c r="F173" s="483"/>
      <c r="G173" s="475"/>
      <c r="H173" s="489"/>
      <c r="J173" s="472" t="s">
        <v>19</v>
      </c>
      <c r="K173" s="473" t="s">
        <v>200</v>
      </c>
      <c r="L173" s="912">
        <f>'事業精算 (20)'!$G$21</f>
        <v>0</v>
      </c>
      <c r="M173" s="912"/>
      <c r="N173" s="913"/>
      <c r="P173" s="499"/>
      <c r="Q173" s="420"/>
      <c r="R173" s="475"/>
      <c r="S173" s="420"/>
      <c r="T173" s="482"/>
      <c r="U173" s="483"/>
      <c r="V173" s="420"/>
      <c r="W173" s="475"/>
      <c r="X173" s="475"/>
      <c r="Y173" s="475"/>
      <c r="Z173" s="483"/>
      <c r="AA173" s="420"/>
      <c r="AB173" s="475"/>
      <c r="AC173" s="420"/>
      <c r="AD173" s="482"/>
      <c r="AE173" s="479" t="s">
        <v>31</v>
      </c>
      <c r="AF173" s="500" t="s">
        <v>30</v>
      </c>
      <c r="AG173" s="480">
        <f>'事業精算 (20)'!$J$45</f>
        <v>0</v>
      </c>
      <c r="AH173" s="479"/>
      <c r="AI173" s="420"/>
      <c r="AJ173" s="482"/>
      <c r="AK173" s="479"/>
      <c r="AL173" s="473"/>
      <c r="AM173" s="501"/>
      <c r="AN173" s="502"/>
      <c r="AO173" s="503"/>
      <c r="AP173" s="501"/>
      <c r="AQ173" s="502"/>
      <c r="AR173" s="503"/>
      <c r="AS173" s="501"/>
      <c r="AT173" s="615"/>
      <c r="AU173" s="615"/>
      <c r="AV173" s="503"/>
      <c r="AW173" s="484"/>
      <c r="AX173" s="485"/>
      <c r="AY173" s="475"/>
      <c r="AZ173" s="475"/>
      <c r="BA173" s="475"/>
      <c r="BB173" s="475"/>
      <c r="BC173" s="475"/>
      <c r="BD173" s="475"/>
      <c r="BF173" s="487">
        <f>P173*R173*T173</f>
        <v>0</v>
      </c>
      <c r="BG173" s="483">
        <f>U173*W173</f>
        <v>0</v>
      </c>
      <c r="BH173" s="487">
        <f>Z173*AB173*AD173</f>
        <v>0</v>
      </c>
    </row>
    <row r="174" spans="1:60" s="189" customFormat="1" ht="21" customHeight="1" thickBot="1" x14ac:dyDescent="0.2">
      <c r="A174" s="888"/>
      <c r="B174" s="909"/>
      <c r="C174" s="910"/>
      <c r="D174" s="910"/>
      <c r="E174" s="911"/>
      <c r="F174" s="504"/>
      <c r="G174" s="505"/>
      <c r="H174" s="506"/>
      <c r="J174" s="472" t="s">
        <v>27</v>
      </c>
      <c r="K174" s="420" t="s">
        <v>201</v>
      </c>
      <c r="L174" s="914">
        <f>'事業精算 (20)'!$G$22</f>
        <v>0</v>
      </c>
      <c r="M174" s="914"/>
      <c r="N174" s="915"/>
      <c r="P174" s="507"/>
      <c r="Q174" s="508"/>
      <c r="R174" s="505"/>
      <c r="S174" s="508"/>
      <c r="T174" s="509"/>
      <c r="U174" s="504"/>
      <c r="V174" s="508"/>
      <c r="W174" s="505"/>
      <c r="X174" s="505"/>
      <c r="Y174" s="505"/>
      <c r="Z174" s="504"/>
      <c r="AA174" s="508"/>
      <c r="AB174" s="505"/>
      <c r="AC174" s="508"/>
      <c r="AD174" s="509"/>
      <c r="AE174" s="510" t="s">
        <v>70</v>
      </c>
      <c r="AF174" s="508" t="s">
        <v>73</v>
      </c>
      <c r="AG174" s="511">
        <f>'事業精算 (20)'!$J$46</f>
        <v>0</v>
      </c>
      <c r="AH174" s="510"/>
      <c r="AI174" s="508"/>
      <c r="AJ174" s="509"/>
      <c r="AK174" s="510"/>
      <c r="AL174" s="508"/>
      <c r="AM174" s="509"/>
      <c r="AN174" s="504"/>
      <c r="AO174" s="505"/>
      <c r="AP174" s="509"/>
      <c r="AQ174" s="504"/>
      <c r="AR174" s="505"/>
      <c r="AS174" s="509"/>
      <c r="AT174" s="505"/>
      <c r="AU174" s="505"/>
      <c r="AV174" s="505"/>
      <c r="AW174" s="512"/>
      <c r="AX174" s="513"/>
      <c r="AY174" s="475"/>
      <c r="AZ174" s="475"/>
      <c r="BA174" s="475"/>
      <c r="BB174" s="475"/>
      <c r="BC174" s="475"/>
      <c r="BD174" s="475"/>
      <c r="BF174" s="514">
        <f>P174*R174*T174</f>
        <v>0</v>
      </c>
      <c r="BG174" s="504">
        <f>U174*W174</f>
        <v>0</v>
      </c>
      <c r="BH174" s="514">
        <f>Z174*AB174*AD174</f>
        <v>0</v>
      </c>
    </row>
    <row r="175" spans="1:60" s="526" customFormat="1" ht="21" customHeight="1" x14ac:dyDescent="0.15">
      <c r="A175" s="519" t="s">
        <v>7</v>
      </c>
      <c r="B175" s="520">
        <f>SUM(B168,B160,B152,B144)</f>
        <v>0</v>
      </c>
      <c r="C175" s="521" t="s">
        <v>334</v>
      </c>
      <c r="D175" s="521">
        <f>SUM(D168,D160,D144,D152)</f>
        <v>0</v>
      </c>
      <c r="E175" s="522" t="s">
        <v>335</v>
      </c>
      <c r="F175" s="523">
        <f>F143+F151+F159+F167</f>
        <v>0</v>
      </c>
      <c r="G175" s="524">
        <f>G143+G151+G159+G167</f>
        <v>0</v>
      </c>
      <c r="H175" s="525">
        <f>H143+H151+H159+H167</f>
        <v>0</v>
      </c>
      <c r="J175" s="953">
        <f>K143+K151+K159+K167</f>
        <v>0</v>
      </c>
      <c r="K175" s="954"/>
      <c r="L175" s="954"/>
      <c r="M175" s="954"/>
      <c r="N175" s="955"/>
      <c r="P175" s="956">
        <f>P143+P151+P159+P167</f>
        <v>0</v>
      </c>
      <c r="Q175" s="926"/>
      <c r="R175" s="926"/>
      <c r="S175" s="926"/>
      <c r="T175" s="927"/>
      <c r="U175" s="957">
        <f>U143+U151+U159+U167</f>
        <v>0</v>
      </c>
      <c r="V175" s="958"/>
      <c r="W175" s="958"/>
      <c r="X175" s="958"/>
      <c r="Y175" s="959"/>
      <c r="Z175" s="925">
        <f>Z143+Z151+Z159+Z167</f>
        <v>0</v>
      </c>
      <c r="AA175" s="926"/>
      <c r="AB175" s="926"/>
      <c r="AC175" s="926"/>
      <c r="AD175" s="927"/>
      <c r="AE175" s="925">
        <f>AE143+AE151+AE159+AE167</f>
        <v>0</v>
      </c>
      <c r="AF175" s="926"/>
      <c r="AG175" s="927"/>
      <c r="AH175" s="925">
        <f>AH143+AH151+AH159+AH167</f>
        <v>0</v>
      </c>
      <c r="AI175" s="926"/>
      <c r="AJ175" s="927"/>
      <c r="AK175" s="925">
        <f>AK143+AK151+AK159+AK167</f>
        <v>0</v>
      </c>
      <c r="AL175" s="926"/>
      <c r="AM175" s="927"/>
      <c r="AN175" s="925">
        <f>AN143+AN151+AN159+AN167</f>
        <v>0</v>
      </c>
      <c r="AO175" s="926"/>
      <c r="AP175" s="927"/>
      <c r="AQ175" s="925">
        <f>AQ143+AQ151+AQ159+AQ167</f>
        <v>0</v>
      </c>
      <c r="AR175" s="926"/>
      <c r="AS175" s="927"/>
      <c r="AT175" s="603">
        <f>SUM(AT167,AT159,AT151,AT143)</f>
        <v>0</v>
      </c>
      <c r="AU175" s="603">
        <f>SUM(AU167,AU159,AU151,AU143)</f>
        <v>0</v>
      </c>
      <c r="AV175" s="524">
        <f>SUM(AV167,AV159,AV151,AV143)</f>
        <v>0</v>
      </c>
      <c r="AW175" s="527">
        <f>AW143+AW151+AW159+AW167</f>
        <v>0</v>
      </c>
      <c r="AX175" s="528">
        <f>AX143+AX151+AX159+AX167</f>
        <v>0</v>
      </c>
      <c r="AY175" s="529"/>
      <c r="AZ175" s="529"/>
      <c r="BA175" s="529"/>
      <c r="BB175" s="529"/>
      <c r="BC175" s="529"/>
      <c r="BD175" s="529"/>
      <c r="BF175" s="530"/>
      <c r="BG175" s="531"/>
      <c r="BH175" s="530"/>
    </row>
    <row r="176" spans="1:60" s="526" customFormat="1" ht="21" customHeight="1" thickBot="1" x14ac:dyDescent="0.2">
      <c r="A176" s="532" t="s">
        <v>48</v>
      </c>
      <c r="B176" s="533">
        <f>B175+B142</f>
        <v>0</v>
      </c>
      <c r="C176" s="534" t="s">
        <v>334</v>
      </c>
      <c r="D176" s="534">
        <f>D175+D142</f>
        <v>1</v>
      </c>
      <c r="E176" s="535" t="s">
        <v>335</v>
      </c>
      <c r="F176" s="536">
        <f>F142+F175</f>
        <v>5</v>
      </c>
      <c r="G176" s="537">
        <f>G142+G175</f>
        <v>26</v>
      </c>
      <c r="H176" s="538">
        <f>H142+H175</f>
        <v>31</v>
      </c>
      <c r="J176" s="928">
        <f>J142+J175</f>
        <v>1017800</v>
      </c>
      <c r="K176" s="929">
        <f>K142+K175</f>
        <v>0</v>
      </c>
      <c r="L176" s="929">
        <f>L142+L175</f>
        <v>0</v>
      </c>
      <c r="M176" s="929">
        <f>M142+M175</f>
        <v>0</v>
      </c>
      <c r="N176" s="930">
        <f>N142+N175</f>
        <v>0</v>
      </c>
      <c r="P176" s="931">
        <f t="shared" ref="P176:AX176" si="9">P142+P175</f>
        <v>5000</v>
      </c>
      <c r="Q176" s="932">
        <f t="shared" si="9"/>
        <v>0</v>
      </c>
      <c r="R176" s="932">
        <f t="shared" si="9"/>
        <v>0</v>
      </c>
      <c r="S176" s="932">
        <f t="shared" si="9"/>
        <v>0</v>
      </c>
      <c r="T176" s="933">
        <f t="shared" si="9"/>
        <v>0</v>
      </c>
      <c r="U176" s="934">
        <f t="shared" si="9"/>
        <v>2300</v>
      </c>
      <c r="V176" s="935"/>
      <c r="W176" s="935"/>
      <c r="X176" s="935"/>
      <c r="Y176" s="936"/>
      <c r="Z176" s="937">
        <f t="shared" si="9"/>
        <v>0</v>
      </c>
      <c r="AA176" s="932">
        <f t="shared" si="9"/>
        <v>0</v>
      </c>
      <c r="AB176" s="932">
        <f t="shared" si="9"/>
        <v>0</v>
      </c>
      <c r="AC176" s="932">
        <f t="shared" si="9"/>
        <v>0</v>
      </c>
      <c r="AD176" s="933">
        <f t="shared" si="9"/>
        <v>0</v>
      </c>
      <c r="AE176" s="937">
        <f t="shared" si="9"/>
        <v>15500</v>
      </c>
      <c r="AF176" s="932">
        <f t="shared" si="9"/>
        <v>0</v>
      </c>
      <c r="AG176" s="933">
        <f t="shared" si="9"/>
        <v>0</v>
      </c>
      <c r="AH176" s="937">
        <f>AH142+AH175</f>
        <v>0</v>
      </c>
      <c r="AI176" s="932">
        <f>AI142+AI175</f>
        <v>0</v>
      </c>
      <c r="AJ176" s="933">
        <f>AJ142+AJ175</f>
        <v>0</v>
      </c>
      <c r="AK176" s="937">
        <f t="shared" si="9"/>
        <v>5000</v>
      </c>
      <c r="AL176" s="932">
        <f t="shared" si="9"/>
        <v>0</v>
      </c>
      <c r="AM176" s="933">
        <f t="shared" si="9"/>
        <v>0</v>
      </c>
      <c r="AN176" s="937">
        <f t="shared" ref="AN176:AW176" si="10">AN142+AN175</f>
        <v>0</v>
      </c>
      <c r="AO176" s="932">
        <f t="shared" si="10"/>
        <v>0</v>
      </c>
      <c r="AP176" s="933">
        <f t="shared" si="10"/>
        <v>0</v>
      </c>
      <c r="AQ176" s="937">
        <f t="shared" si="10"/>
        <v>0</v>
      </c>
      <c r="AR176" s="932">
        <f t="shared" si="10"/>
        <v>0</v>
      </c>
      <c r="AS176" s="933">
        <f t="shared" si="10"/>
        <v>0</v>
      </c>
      <c r="AT176" s="539">
        <f t="shared" si="10"/>
        <v>300000</v>
      </c>
      <c r="AU176" s="539">
        <f t="shared" si="10"/>
        <v>690000</v>
      </c>
      <c r="AV176" s="539">
        <f t="shared" si="10"/>
        <v>0</v>
      </c>
      <c r="AW176" s="540">
        <f t="shared" si="10"/>
        <v>1017800</v>
      </c>
      <c r="AX176" s="541">
        <f t="shared" si="9"/>
        <v>0</v>
      </c>
      <c r="AY176" s="529"/>
      <c r="AZ176" s="529"/>
      <c r="BA176" s="529"/>
      <c r="BB176" s="529"/>
      <c r="BC176" s="529"/>
      <c r="BD176" s="529"/>
      <c r="BF176" s="530"/>
      <c r="BG176" s="531"/>
      <c r="BH176" s="530"/>
    </row>
    <row r="177" spans="1:60" s="526" customFormat="1" ht="21" customHeight="1" x14ac:dyDescent="0.15">
      <c r="A177" s="542">
        <v>21</v>
      </c>
      <c r="B177" s="916">
        <f>'事業精算 (21)'!$C$6</f>
        <v>0</v>
      </c>
      <c r="C177" s="917"/>
      <c r="D177" s="917"/>
      <c r="E177" s="918"/>
      <c r="F177" s="456">
        <f>'事業精算 (21)'!$F$8</f>
        <v>0</v>
      </c>
      <c r="G177" s="457">
        <f>SUM(G180:G181)</f>
        <v>0</v>
      </c>
      <c r="H177" s="458">
        <f>SUM(F177:G177)</f>
        <v>0</v>
      </c>
      <c r="I177" s="189"/>
      <c r="J177" s="459"/>
      <c r="K177" s="919">
        <f>L178+L179+L182+L183+L184</f>
        <v>0</v>
      </c>
      <c r="L177" s="919"/>
      <c r="M177" s="919"/>
      <c r="N177" s="920"/>
      <c r="O177" s="189"/>
      <c r="P177" s="878">
        <f>'事業精算 (21)'!$E$28</f>
        <v>0</v>
      </c>
      <c r="Q177" s="879"/>
      <c r="R177" s="879"/>
      <c r="S177" s="879"/>
      <c r="T177" s="880"/>
      <c r="U177" s="875">
        <f>'事業精算 (21)'!$H$35</f>
        <v>0</v>
      </c>
      <c r="V177" s="876"/>
      <c r="W177" s="876"/>
      <c r="X177" s="876"/>
      <c r="Y177" s="877"/>
      <c r="Z177" s="881">
        <f>'事業精算 (21)'!$H$39</f>
        <v>0</v>
      </c>
      <c r="AA177" s="879"/>
      <c r="AB177" s="879"/>
      <c r="AC177" s="879"/>
      <c r="AD177" s="880"/>
      <c r="AE177" s="881">
        <f>SUM(AG178:AG184)</f>
        <v>0</v>
      </c>
      <c r="AF177" s="879"/>
      <c r="AG177" s="880"/>
      <c r="AH177" s="881">
        <f>SUM(AJ178:AJ180)</f>
        <v>0</v>
      </c>
      <c r="AI177" s="879"/>
      <c r="AJ177" s="880"/>
      <c r="AK177" s="881">
        <f>'事業精算 (21)'!$E$50</f>
        <v>0</v>
      </c>
      <c r="AL177" s="879"/>
      <c r="AM177" s="880"/>
      <c r="AN177" s="872">
        <f>'事業精算 (21)'!$E$51</f>
        <v>0</v>
      </c>
      <c r="AO177" s="873"/>
      <c r="AP177" s="874"/>
      <c r="AQ177" s="875">
        <f>SUM(AS178:AS179)</f>
        <v>0</v>
      </c>
      <c r="AR177" s="876"/>
      <c r="AS177" s="877"/>
      <c r="AT177" s="602">
        <f>'事業精算 (21)'!$E$54</f>
        <v>0</v>
      </c>
      <c r="AU177" s="602">
        <f>'事業精算 (21)'!$E$55</f>
        <v>0</v>
      </c>
      <c r="AV177" s="460">
        <f>'事業精算 (21)'!$E$56</f>
        <v>0</v>
      </c>
      <c r="AW177" s="461">
        <f>SUM(P177:AV177)</f>
        <v>0</v>
      </c>
      <c r="AX177" s="462">
        <f>K177-AW177</f>
        <v>0</v>
      </c>
      <c r="AY177" s="529"/>
      <c r="AZ177">
        <f>IF(A178=0,0,1)</f>
        <v>0</v>
      </c>
      <c r="BA177" s="529"/>
      <c r="BB177" s="529"/>
      <c r="BC177" s="529"/>
      <c r="BD177" s="529"/>
      <c r="BF177" s="464" t="s">
        <v>2</v>
      </c>
      <c r="BG177" s="465" t="s">
        <v>3</v>
      </c>
      <c r="BH177" s="464" t="s">
        <v>4</v>
      </c>
    </row>
    <row r="178" spans="1:60" s="591" customFormat="1" ht="21" customHeight="1" x14ac:dyDescent="0.15">
      <c r="A178" s="887">
        <f>'事業精算 (21)'!$C$13</f>
        <v>0</v>
      </c>
      <c r="B178" s="466">
        <f>'事業精算 (21)'!$J$6</f>
        <v>0</v>
      </c>
      <c r="C178" s="467" t="s">
        <v>105</v>
      </c>
      <c r="D178" s="467">
        <f>'事業精算 (21)'!$L$6</f>
        <v>0</v>
      </c>
      <c r="E178" s="468" t="s">
        <v>26</v>
      </c>
      <c r="F178" s="469" t="s">
        <v>13</v>
      </c>
      <c r="G178" s="470" t="s">
        <v>13</v>
      </c>
      <c r="H178" s="471" t="s">
        <v>13</v>
      </c>
      <c r="I178" s="475"/>
      <c r="J178" s="472" t="s">
        <v>14</v>
      </c>
      <c r="K178" s="595" t="s">
        <v>196</v>
      </c>
      <c r="L178" s="894">
        <f>'事業精算 (21)'!$G$17</f>
        <v>0</v>
      </c>
      <c r="M178" s="894"/>
      <c r="N178" s="895"/>
      <c r="O178" s="475"/>
      <c r="P178" s="474" t="s">
        <v>25</v>
      </c>
      <c r="Q178" s="475"/>
      <c r="R178" s="476" t="s">
        <v>13</v>
      </c>
      <c r="S178" s="475"/>
      <c r="T178" s="477" t="s">
        <v>26</v>
      </c>
      <c r="U178" s="478" t="s">
        <v>25</v>
      </c>
      <c r="V178" s="475"/>
      <c r="W178" s="476" t="s">
        <v>13</v>
      </c>
      <c r="X178" s="476"/>
      <c r="Y178" s="476"/>
      <c r="Z178" s="478" t="s">
        <v>25</v>
      </c>
      <c r="AA178" s="475"/>
      <c r="AB178" s="476" t="s">
        <v>13</v>
      </c>
      <c r="AC178" s="475"/>
      <c r="AD178" s="477" t="s">
        <v>105</v>
      </c>
      <c r="AE178" s="479" t="s">
        <v>14</v>
      </c>
      <c r="AF178" s="597" t="s">
        <v>29</v>
      </c>
      <c r="AG178" s="480">
        <f>'事業精算 (21)'!$J$40</f>
        <v>0</v>
      </c>
      <c r="AH178" s="479" t="s">
        <v>14</v>
      </c>
      <c r="AI178" s="597" t="s">
        <v>189</v>
      </c>
      <c r="AJ178" s="481">
        <f>'事業精算 (21)'!$J$47</f>
        <v>0</v>
      </c>
      <c r="AK178" s="479"/>
      <c r="AL178" s="597"/>
      <c r="AM178" s="482"/>
      <c r="AN178" s="483"/>
      <c r="AO178" s="475"/>
      <c r="AP178" s="482"/>
      <c r="AQ178" s="483" t="s">
        <v>14</v>
      </c>
      <c r="AR178" s="597" t="s">
        <v>195</v>
      </c>
      <c r="AS178" s="481">
        <f>'事業精算 (21)'!$J$52</f>
        <v>0</v>
      </c>
      <c r="AT178" s="613"/>
      <c r="AU178" s="613"/>
      <c r="AV178" s="475"/>
      <c r="AW178" s="484"/>
      <c r="AX178" s="485"/>
      <c r="BF178" s="424"/>
      <c r="BG178" s="344"/>
      <c r="BH178" s="425"/>
    </row>
    <row r="179" spans="1:60" s="591" customFormat="1" ht="21" customHeight="1" x14ac:dyDescent="0.15">
      <c r="A179" s="887"/>
      <c r="B179" s="899" t="s">
        <v>41</v>
      </c>
      <c r="C179" s="900"/>
      <c r="D179" s="900"/>
      <c r="E179" s="901"/>
      <c r="F179" s="488" t="s">
        <v>83</v>
      </c>
      <c r="G179" s="475"/>
      <c r="H179" s="489"/>
      <c r="I179" s="475"/>
      <c r="J179" s="472" t="s">
        <v>15</v>
      </c>
      <c r="K179" s="490" t="s">
        <v>199</v>
      </c>
      <c r="L179" s="921">
        <f>'事業精算 (21)'!$G$19</f>
        <v>0</v>
      </c>
      <c r="M179" s="921"/>
      <c r="N179" s="922"/>
      <c r="O179" s="475"/>
      <c r="P179" s="491">
        <f>'事業精算 (21)'!$M$28</f>
        <v>0</v>
      </c>
      <c r="Q179" s="597" t="s">
        <v>24</v>
      </c>
      <c r="R179" s="597">
        <f>'事業精算 (21)'!$O$28</f>
        <v>0</v>
      </c>
      <c r="S179" s="597" t="s">
        <v>24</v>
      </c>
      <c r="T179" s="492">
        <f>'事業精算 (21)'!$Q$28</f>
        <v>0</v>
      </c>
      <c r="U179" s="493">
        <f>'事業精算 (21)'!$M$32</f>
        <v>0</v>
      </c>
      <c r="V179" s="597" t="s">
        <v>24</v>
      </c>
      <c r="W179" s="597">
        <f>'事業精算 (21)'!$O$32</f>
        <v>0</v>
      </c>
      <c r="X179" s="475"/>
      <c r="Y179" s="597"/>
      <c r="Z179" s="493">
        <f>'事業精算 (21)'!$M$36</f>
        <v>0</v>
      </c>
      <c r="AA179" s="597" t="s">
        <v>24</v>
      </c>
      <c r="AB179" s="597">
        <f>'事業精算 (21)'!$O$36</f>
        <v>0</v>
      </c>
      <c r="AC179" s="597" t="s">
        <v>24</v>
      </c>
      <c r="AD179" s="492">
        <f>'事業精算 (21)'!$Q$36</f>
        <v>0</v>
      </c>
      <c r="AE179" s="479" t="s">
        <v>15</v>
      </c>
      <c r="AF179" s="597" t="s">
        <v>28</v>
      </c>
      <c r="AG179" s="480">
        <f>'事業精算 (21)'!$J$41</f>
        <v>0</v>
      </c>
      <c r="AH179" s="479" t="s">
        <v>15</v>
      </c>
      <c r="AI179" s="597" t="s">
        <v>193</v>
      </c>
      <c r="AJ179" s="481">
        <f>'事業精算 (21)'!$J$48</f>
        <v>0</v>
      </c>
      <c r="AK179" s="479"/>
      <c r="AL179" s="597"/>
      <c r="AM179" s="482"/>
      <c r="AN179" s="483"/>
      <c r="AO179" s="475"/>
      <c r="AP179" s="482"/>
      <c r="AQ179" s="483"/>
      <c r="AR179" s="597"/>
      <c r="AS179" s="481"/>
      <c r="AT179" s="613"/>
      <c r="AU179" s="613"/>
      <c r="AV179" s="475"/>
      <c r="AW179" s="484"/>
      <c r="AX179" s="485"/>
      <c r="BF179" s="425">
        <f>P179*R179*T179</f>
        <v>0</v>
      </c>
      <c r="BG179" s="344">
        <f>U179*W179</f>
        <v>0</v>
      </c>
      <c r="BH179" s="425">
        <f>Z179*AB179*AD179</f>
        <v>0</v>
      </c>
    </row>
    <row r="180" spans="1:60" s="591" customFormat="1" ht="21" customHeight="1" x14ac:dyDescent="0.15">
      <c r="A180" s="887"/>
      <c r="B180" s="896">
        <f>'事業精算 (21)'!$C$11</f>
        <v>0</v>
      </c>
      <c r="C180" s="897"/>
      <c r="D180" s="897"/>
      <c r="E180" s="898"/>
      <c r="F180" s="494" t="s">
        <v>84</v>
      </c>
      <c r="G180" s="475">
        <f>'事業精算 (21)'!$F$9</f>
        <v>0</v>
      </c>
      <c r="H180" s="495" t="s">
        <v>13</v>
      </c>
      <c r="I180" s="475"/>
      <c r="J180" s="496" t="s">
        <v>20</v>
      </c>
      <c r="K180" s="497">
        <f>'事業精算 (21)'!$K$19</f>
        <v>0</v>
      </c>
      <c r="L180" s="597" t="s">
        <v>21</v>
      </c>
      <c r="M180" s="597">
        <f>'事業精算 (21)'!$M$19</f>
        <v>0</v>
      </c>
      <c r="N180" s="498" t="s">
        <v>22</v>
      </c>
      <c r="O180" s="475"/>
      <c r="P180" s="491">
        <f>'事業精算 (21)'!$M$29</f>
        <v>0</v>
      </c>
      <c r="Q180" s="597" t="s">
        <v>24</v>
      </c>
      <c r="R180" s="597">
        <f>'事業精算 (21)'!$O$29</f>
        <v>0</v>
      </c>
      <c r="S180" s="597" t="s">
        <v>24</v>
      </c>
      <c r="T180" s="492">
        <f>'事業精算 (21)'!$Q$29</f>
        <v>0</v>
      </c>
      <c r="U180" s="493">
        <f>'事業精算 (21)'!$M$33</f>
        <v>0</v>
      </c>
      <c r="V180" s="597" t="s">
        <v>24</v>
      </c>
      <c r="W180" s="597">
        <f>'事業精算 (21)'!$O$33</f>
        <v>0</v>
      </c>
      <c r="X180" s="475"/>
      <c r="Y180" s="597"/>
      <c r="Z180" s="493">
        <f>'事業精算 (21)'!$M$37</f>
        <v>0</v>
      </c>
      <c r="AA180" s="597" t="s">
        <v>24</v>
      </c>
      <c r="AB180" s="597">
        <f>'事業精算 (21)'!$O$37</f>
        <v>0</v>
      </c>
      <c r="AC180" s="597" t="s">
        <v>24</v>
      </c>
      <c r="AD180" s="492">
        <f>'事業精算 (21)'!$Q$37</f>
        <v>0</v>
      </c>
      <c r="AE180" s="479" t="s">
        <v>16</v>
      </c>
      <c r="AF180" s="597" t="s">
        <v>104</v>
      </c>
      <c r="AG180" s="480">
        <f>'事業精算 (21)'!$J$42</f>
        <v>0</v>
      </c>
      <c r="AH180" s="479" t="s">
        <v>17</v>
      </c>
      <c r="AI180" s="597" t="s">
        <v>390</v>
      </c>
      <c r="AJ180" s="482">
        <f>'事業精算 (21)'!$J$49</f>
        <v>0</v>
      </c>
      <c r="AK180" s="479"/>
      <c r="AL180" s="597"/>
      <c r="AM180" s="482"/>
      <c r="AN180" s="483"/>
      <c r="AO180" s="475"/>
      <c r="AP180" s="482"/>
      <c r="AQ180" s="483"/>
      <c r="AR180" s="475"/>
      <c r="AS180" s="482"/>
      <c r="AT180" s="614"/>
      <c r="AU180" s="614"/>
      <c r="AV180" s="475"/>
      <c r="AW180" s="484"/>
      <c r="AX180" s="485"/>
      <c r="BF180" s="425"/>
      <c r="BG180" s="344"/>
      <c r="BH180" s="425"/>
    </row>
    <row r="181" spans="1:60" s="591" customFormat="1" ht="21" customHeight="1" x14ac:dyDescent="0.15">
      <c r="A181" s="887"/>
      <c r="B181" s="896"/>
      <c r="C181" s="897"/>
      <c r="D181" s="897"/>
      <c r="E181" s="898"/>
      <c r="F181" s="494" t="s">
        <v>85</v>
      </c>
      <c r="G181" s="475">
        <f>'事業精算 (21)'!$I$9</f>
        <v>0</v>
      </c>
      <c r="H181" s="495" t="s">
        <v>13</v>
      </c>
      <c r="I181" s="475"/>
      <c r="J181" s="496" t="s">
        <v>20</v>
      </c>
      <c r="K181" s="497">
        <f>'事業精算 (21)'!$K$20</f>
        <v>0</v>
      </c>
      <c r="L181" s="597" t="s">
        <v>21</v>
      </c>
      <c r="M181" s="597">
        <f>'事業精算 (21)'!$M$20</f>
        <v>0</v>
      </c>
      <c r="N181" s="498" t="s">
        <v>22</v>
      </c>
      <c r="O181" s="475"/>
      <c r="P181" s="491">
        <f>'事業精算 (21)'!$M$30</f>
        <v>0</v>
      </c>
      <c r="Q181" s="597" t="s">
        <v>24</v>
      </c>
      <c r="R181" s="597">
        <f>'事業精算 (21)'!$O$30</f>
        <v>0</v>
      </c>
      <c r="S181" s="597" t="s">
        <v>24</v>
      </c>
      <c r="T181" s="492">
        <f>'事業精算 (21)'!$Q$30</f>
        <v>0</v>
      </c>
      <c r="U181" s="493">
        <f>'事業精算 (21)'!$M$34</f>
        <v>0</v>
      </c>
      <c r="V181" s="597" t="s">
        <v>24</v>
      </c>
      <c r="W181" s="597">
        <f>'事業精算 (21)'!$O$34</f>
        <v>0</v>
      </c>
      <c r="X181" s="475"/>
      <c r="Y181" s="597"/>
      <c r="Z181" s="493">
        <f>'事業精算 (21)'!$M$38</f>
        <v>0</v>
      </c>
      <c r="AA181" s="597" t="s">
        <v>24</v>
      </c>
      <c r="AB181" s="597">
        <f>'事業精算 (21)'!$O$38</f>
        <v>0</v>
      </c>
      <c r="AC181" s="597" t="s">
        <v>24</v>
      </c>
      <c r="AD181" s="492">
        <f>'事業精算 (21)'!$Q$38</f>
        <v>0</v>
      </c>
      <c r="AE181" s="479" t="s">
        <v>18</v>
      </c>
      <c r="AF181" s="597" t="s">
        <v>72</v>
      </c>
      <c r="AG181" s="480">
        <f>'事業精算 (21)'!$J$43</f>
        <v>0</v>
      </c>
      <c r="AH181" s="479"/>
      <c r="AI181" s="597"/>
      <c r="AJ181" s="482"/>
      <c r="AK181" s="479"/>
      <c r="AL181" s="597"/>
      <c r="AM181" s="482"/>
      <c r="AN181" s="483"/>
      <c r="AO181" s="475"/>
      <c r="AP181" s="482"/>
      <c r="AQ181" s="483"/>
      <c r="AR181" s="475"/>
      <c r="AS181" s="482"/>
      <c r="AT181" s="614"/>
      <c r="AU181" s="614"/>
      <c r="AV181" s="475"/>
      <c r="AW181" s="484"/>
      <c r="AX181" s="485"/>
      <c r="BF181" s="425">
        <f>P181*R181*T181</f>
        <v>0</v>
      </c>
      <c r="BG181" s="344">
        <f>U181*W181</f>
        <v>0</v>
      </c>
      <c r="BH181" s="425">
        <f>Z181*AB181*AD181</f>
        <v>0</v>
      </c>
    </row>
    <row r="182" spans="1:60" s="591" customFormat="1" ht="21" customHeight="1" x14ac:dyDescent="0.15">
      <c r="A182" s="887"/>
      <c r="B182" s="899" t="s">
        <v>39</v>
      </c>
      <c r="C182" s="900"/>
      <c r="D182" s="900"/>
      <c r="E182" s="901"/>
      <c r="F182" s="483"/>
      <c r="G182" s="475"/>
      <c r="H182" s="489"/>
      <c r="I182" s="475"/>
      <c r="J182" s="472" t="s">
        <v>17</v>
      </c>
      <c r="K182" s="490" t="s">
        <v>198</v>
      </c>
      <c r="L182" s="904">
        <f>'事業精算 (21)'!$G$18</f>
        <v>0</v>
      </c>
      <c r="M182" s="904"/>
      <c r="N182" s="905"/>
      <c r="O182" s="475"/>
      <c r="P182" s="491">
        <f>'事業精算 (21)'!$M$31</f>
        <v>0</v>
      </c>
      <c r="Q182" s="597" t="s">
        <v>411</v>
      </c>
      <c r="R182" s="597">
        <f>'事業精算 (21)'!$O$31</f>
        <v>0</v>
      </c>
      <c r="S182" s="902" t="s">
        <v>410</v>
      </c>
      <c r="T182" s="903"/>
      <c r="U182" s="493">
        <f>'事業精算 (21)'!$M$35</f>
        <v>0</v>
      </c>
      <c r="V182" s="597" t="s">
        <v>411</v>
      </c>
      <c r="W182" s="597">
        <f>'事業精算 (21)'!$O$35</f>
        <v>0</v>
      </c>
      <c r="X182" s="923" t="s">
        <v>410</v>
      </c>
      <c r="Y182" s="924"/>
      <c r="Z182" s="493">
        <f>'事業精算 (21)'!$M$39</f>
        <v>0</v>
      </c>
      <c r="AA182" s="597" t="s">
        <v>411</v>
      </c>
      <c r="AB182" s="597">
        <f>'事業精算 (21)'!$O$39</f>
        <v>0</v>
      </c>
      <c r="AC182" s="902" t="s">
        <v>410</v>
      </c>
      <c r="AD182" s="903"/>
      <c r="AE182" s="479" t="s">
        <v>27</v>
      </c>
      <c r="AF182" s="597" t="s">
        <v>74</v>
      </c>
      <c r="AG182" s="480">
        <f>'事業精算 (21)'!$J$44</f>
        <v>0</v>
      </c>
      <c r="AH182" s="479"/>
      <c r="AI182" s="597"/>
      <c r="AJ182" s="482"/>
      <c r="AK182" s="479"/>
      <c r="AL182" s="597"/>
      <c r="AM182" s="482"/>
      <c r="AN182" s="483"/>
      <c r="AO182" s="475"/>
      <c r="AP182" s="482"/>
      <c r="AQ182" s="483"/>
      <c r="AR182" s="475"/>
      <c r="AS182" s="482"/>
      <c r="AT182" s="614"/>
      <c r="AU182" s="614"/>
      <c r="AV182" s="475"/>
      <c r="AW182" s="484"/>
      <c r="AX182" s="485"/>
      <c r="BF182" s="425">
        <f>P182*R182*T182</f>
        <v>0</v>
      </c>
      <c r="BG182" s="344">
        <f>U182*W182</f>
        <v>0</v>
      </c>
      <c r="BH182" s="425">
        <f>Z182*AB182*AD182</f>
        <v>0</v>
      </c>
    </row>
    <row r="183" spans="1:60" s="591" customFormat="1" ht="21" customHeight="1" x14ac:dyDescent="0.15">
      <c r="A183" s="887"/>
      <c r="B183" s="906">
        <f>'事業精算 (21)'!$C$12</f>
        <v>0</v>
      </c>
      <c r="C183" s="907"/>
      <c r="D183" s="907"/>
      <c r="E183" s="908"/>
      <c r="F183" s="483"/>
      <c r="G183" s="475"/>
      <c r="H183" s="489"/>
      <c r="I183" s="475"/>
      <c r="J183" s="472" t="s">
        <v>19</v>
      </c>
      <c r="K183" s="595" t="s">
        <v>200</v>
      </c>
      <c r="L183" s="912">
        <f>'事業精算 (21)'!$G$21</f>
        <v>0</v>
      </c>
      <c r="M183" s="912"/>
      <c r="N183" s="913"/>
      <c r="O183" s="475"/>
      <c r="P183" s="499"/>
      <c r="Q183" s="597"/>
      <c r="R183" s="475"/>
      <c r="S183" s="597"/>
      <c r="T183" s="482"/>
      <c r="U183" s="483"/>
      <c r="V183" s="597"/>
      <c r="W183" s="475"/>
      <c r="X183" s="475"/>
      <c r="Y183" s="475"/>
      <c r="Z183" s="483"/>
      <c r="AA183" s="597"/>
      <c r="AB183" s="475"/>
      <c r="AC183" s="597"/>
      <c r="AD183" s="482"/>
      <c r="AE183" s="479" t="s">
        <v>31</v>
      </c>
      <c r="AF183" s="500" t="s">
        <v>30</v>
      </c>
      <c r="AG183" s="480">
        <f>'事業精算 (21)'!$J$45</f>
        <v>0</v>
      </c>
      <c r="AH183" s="479"/>
      <c r="AI183" s="597"/>
      <c r="AJ183" s="482"/>
      <c r="AK183" s="479"/>
      <c r="AL183" s="595"/>
      <c r="AM183" s="501"/>
      <c r="AN183" s="502"/>
      <c r="AO183" s="596"/>
      <c r="AP183" s="501"/>
      <c r="AQ183" s="502"/>
      <c r="AR183" s="596"/>
      <c r="AS183" s="501"/>
      <c r="AT183" s="615"/>
      <c r="AU183" s="615"/>
      <c r="AV183" s="596"/>
      <c r="AW183" s="484"/>
      <c r="AX183" s="485"/>
      <c r="BF183" s="425">
        <f>P183*R183*T183</f>
        <v>0</v>
      </c>
      <c r="BG183" s="344">
        <f>U183*W183</f>
        <v>0</v>
      </c>
      <c r="BH183" s="425">
        <f>Z183*AB183*AD183</f>
        <v>0</v>
      </c>
    </row>
    <row r="184" spans="1:60" s="591" customFormat="1" ht="21" customHeight="1" x14ac:dyDescent="0.15">
      <c r="A184" s="888"/>
      <c r="B184" s="909"/>
      <c r="C184" s="910"/>
      <c r="D184" s="910"/>
      <c r="E184" s="911"/>
      <c r="F184" s="504"/>
      <c r="G184" s="505"/>
      <c r="H184" s="506"/>
      <c r="I184" s="475"/>
      <c r="J184" s="472" t="s">
        <v>27</v>
      </c>
      <c r="K184" s="597" t="s">
        <v>201</v>
      </c>
      <c r="L184" s="914">
        <f>'事業精算 (21)'!$G$22</f>
        <v>0</v>
      </c>
      <c r="M184" s="914"/>
      <c r="N184" s="915"/>
      <c r="O184" s="475"/>
      <c r="P184" s="507"/>
      <c r="Q184" s="508"/>
      <c r="R184" s="505"/>
      <c r="S184" s="508"/>
      <c r="T184" s="509"/>
      <c r="U184" s="504"/>
      <c r="V184" s="508"/>
      <c r="W184" s="505"/>
      <c r="X184" s="505"/>
      <c r="Y184" s="505"/>
      <c r="Z184" s="504"/>
      <c r="AA184" s="508"/>
      <c r="AB184" s="505"/>
      <c r="AC184" s="508"/>
      <c r="AD184" s="509"/>
      <c r="AE184" s="510" t="s">
        <v>70</v>
      </c>
      <c r="AF184" s="508" t="s">
        <v>73</v>
      </c>
      <c r="AG184" s="511">
        <f>'事業精算 (21)'!$J$46</f>
        <v>0</v>
      </c>
      <c r="AH184" s="510"/>
      <c r="AI184" s="508"/>
      <c r="AJ184" s="509"/>
      <c r="AK184" s="510"/>
      <c r="AL184" s="508"/>
      <c r="AM184" s="509"/>
      <c r="AN184" s="504"/>
      <c r="AO184" s="505"/>
      <c r="AP184" s="509"/>
      <c r="AQ184" s="504"/>
      <c r="AR184" s="505"/>
      <c r="AS184" s="509"/>
      <c r="AT184" s="505"/>
      <c r="AU184" s="505"/>
      <c r="AV184" s="505"/>
      <c r="AW184" s="512"/>
      <c r="AX184" s="513"/>
      <c r="BF184" s="426">
        <f>P184*R184*T184</f>
        <v>0</v>
      </c>
      <c r="BG184" s="345">
        <f>U184*W184</f>
        <v>0</v>
      </c>
      <c r="BH184" s="426">
        <f>Z184*AB184*AD184</f>
        <v>0</v>
      </c>
    </row>
    <row r="185" spans="1:60" s="526" customFormat="1" ht="21" customHeight="1" x14ac:dyDescent="0.15">
      <c r="A185" s="542">
        <v>22</v>
      </c>
      <c r="B185" s="916">
        <f>'事業精算 (22)'!$C$6</f>
        <v>0</v>
      </c>
      <c r="C185" s="917"/>
      <c r="D185" s="917"/>
      <c r="E185" s="918"/>
      <c r="F185" s="456">
        <f>'事業精算 (22)'!$F$8</f>
        <v>0</v>
      </c>
      <c r="G185" s="457">
        <f>SUM(G188:G189)</f>
        <v>0</v>
      </c>
      <c r="H185" s="458">
        <f>SUM(F185:G185)</f>
        <v>0</v>
      </c>
      <c r="I185" s="189"/>
      <c r="J185" s="459"/>
      <c r="K185" s="919">
        <f>L186+L187+L190+L191+L192</f>
        <v>0</v>
      </c>
      <c r="L185" s="919"/>
      <c r="M185" s="919"/>
      <c r="N185" s="920"/>
      <c r="O185" s="189"/>
      <c r="P185" s="878">
        <f>'事業精算 (22)'!$E$28</f>
        <v>0</v>
      </c>
      <c r="Q185" s="879"/>
      <c r="R185" s="879"/>
      <c r="S185" s="879"/>
      <c r="T185" s="880"/>
      <c r="U185" s="875">
        <f>'事業精算 (22)'!$H$35</f>
        <v>0</v>
      </c>
      <c r="V185" s="876"/>
      <c r="W185" s="876"/>
      <c r="X185" s="876"/>
      <c r="Y185" s="877"/>
      <c r="Z185" s="881">
        <f>'事業精算 (22)'!$H$39</f>
        <v>0</v>
      </c>
      <c r="AA185" s="879"/>
      <c r="AB185" s="879"/>
      <c r="AC185" s="879"/>
      <c r="AD185" s="880"/>
      <c r="AE185" s="881">
        <f>SUM(AG186:AG192)</f>
        <v>0</v>
      </c>
      <c r="AF185" s="879"/>
      <c r="AG185" s="880"/>
      <c r="AH185" s="881">
        <f>SUM(AJ186:AJ188)</f>
        <v>0</v>
      </c>
      <c r="AI185" s="879"/>
      <c r="AJ185" s="880"/>
      <c r="AK185" s="881">
        <f>'事業精算 (22)'!$E$50</f>
        <v>0</v>
      </c>
      <c r="AL185" s="879"/>
      <c r="AM185" s="880"/>
      <c r="AN185" s="872">
        <f>'事業精算 (22)'!$E$51</f>
        <v>0</v>
      </c>
      <c r="AO185" s="873"/>
      <c r="AP185" s="874"/>
      <c r="AQ185" s="875">
        <f>SUM(AS186:AS187)</f>
        <v>0</v>
      </c>
      <c r="AR185" s="876"/>
      <c r="AS185" s="877"/>
      <c r="AT185" s="602">
        <f>'事業精算 (22)'!$E$54</f>
        <v>0</v>
      </c>
      <c r="AU185" s="602">
        <f>'事業精算 (22)'!$E$55</f>
        <v>0</v>
      </c>
      <c r="AV185" s="460">
        <f>'事業精算 (22)'!$E$56</f>
        <v>0</v>
      </c>
      <c r="AW185" s="461">
        <f>SUM(P185:AV185)</f>
        <v>0</v>
      </c>
      <c r="AX185" s="462">
        <f>K185-AW185</f>
        <v>0</v>
      </c>
      <c r="AY185" s="529"/>
      <c r="AZ185">
        <f>IF(A186=0,0,1)</f>
        <v>0</v>
      </c>
      <c r="BA185" s="529"/>
      <c r="BB185" s="529"/>
      <c r="BC185" s="529"/>
      <c r="BD185" s="529"/>
      <c r="BF185" s="464" t="s">
        <v>2</v>
      </c>
      <c r="BG185" s="465" t="s">
        <v>3</v>
      </c>
      <c r="BH185" s="464" t="s">
        <v>4</v>
      </c>
    </row>
    <row r="186" spans="1:60" s="526" customFormat="1" ht="21" customHeight="1" x14ac:dyDescent="0.15">
      <c r="A186" s="887">
        <f>'事業精算 (22)'!$C$13</f>
        <v>0</v>
      </c>
      <c r="B186" s="466">
        <f>'事業精算 (22)'!$J$6</f>
        <v>0</v>
      </c>
      <c r="C186" s="467" t="s">
        <v>105</v>
      </c>
      <c r="D186" s="467">
        <f>'事業精算 (22)'!$L$6</f>
        <v>0</v>
      </c>
      <c r="E186" s="468" t="s">
        <v>26</v>
      </c>
      <c r="F186" s="469" t="s">
        <v>13</v>
      </c>
      <c r="G186" s="470" t="s">
        <v>13</v>
      </c>
      <c r="H186" s="471" t="s">
        <v>13</v>
      </c>
      <c r="I186" s="189"/>
      <c r="J186" s="472" t="s">
        <v>14</v>
      </c>
      <c r="K186" s="473" t="s">
        <v>196</v>
      </c>
      <c r="L186" s="894">
        <f>'事業精算 (22)'!$G$17</f>
        <v>0</v>
      </c>
      <c r="M186" s="894"/>
      <c r="N186" s="895"/>
      <c r="O186" s="189"/>
      <c r="P186" s="474" t="s">
        <v>25</v>
      </c>
      <c r="Q186" s="475"/>
      <c r="R186" s="476" t="s">
        <v>13</v>
      </c>
      <c r="S186" s="475"/>
      <c r="T186" s="477" t="s">
        <v>26</v>
      </c>
      <c r="U186" s="478" t="s">
        <v>25</v>
      </c>
      <c r="V186" s="475"/>
      <c r="W186" s="476" t="s">
        <v>13</v>
      </c>
      <c r="X186" s="476"/>
      <c r="Y186" s="476"/>
      <c r="Z186" s="478" t="s">
        <v>25</v>
      </c>
      <c r="AA186" s="475"/>
      <c r="AB186" s="476" t="s">
        <v>13</v>
      </c>
      <c r="AC186" s="475"/>
      <c r="AD186" s="477" t="s">
        <v>105</v>
      </c>
      <c r="AE186" s="479" t="s">
        <v>14</v>
      </c>
      <c r="AF186" s="420" t="s">
        <v>29</v>
      </c>
      <c r="AG186" s="480">
        <f>'事業精算 (22)'!$J$40</f>
        <v>0</v>
      </c>
      <c r="AH186" s="479" t="s">
        <v>14</v>
      </c>
      <c r="AI186" s="420" t="s">
        <v>189</v>
      </c>
      <c r="AJ186" s="481">
        <f>'事業精算 (22)'!$J$47</f>
        <v>0</v>
      </c>
      <c r="AK186" s="479"/>
      <c r="AL186" s="420"/>
      <c r="AM186" s="482"/>
      <c r="AN186" s="483"/>
      <c r="AO186" s="475"/>
      <c r="AP186" s="482"/>
      <c r="AQ186" s="483" t="s">
        <v>14</v>
      </c>
      <c r="AR186" s="420" t="s">
        <v>195</v>
      </c>
      <c r="AS186" s="481">
        <f>'事業精算 (22)'!$J$52</f>
        <v>0</v>
      </c>
      <c r="AT186" s="613"/>
      <c r="AU186" s="613"/>
      <c r="AV186" s="475"/>
      <c r="AW186" s="484"/>
      <c r="AX186" s="485"/>
      <c r="AY186" s="529"/>
      <c r="AZ186" s="529"/>
      <c r="BA186" s="529"/>
      <c r="BB186" s="529"/>
      <c r="BC186" s="529"/>
      <c r="BD186" s="529"/>
      <c r="BF186" s="486"/>
      <c r="BG186" s="483"/>
      <c r="BH186" s="487"/>
    </row>
    <row r="187" spans="1:60" s="526" customFormat="1" ht="21" customHeight="1" x14ac:dyDescent="0.15">
      <c r="A187" s="887"/>
      <c r="B187" s="899" t="s">
        <v>41</v>
      </c>
      <c r="C187" s="900"/>
      <c r="D187" s="900"/>
      <c r="E187" s="901"/>
      <c r="F187" s="488" t="s">
        <v>83</v>
      </c>
      <c r="G187" s="475"/>
      <c r="H187" s="489"/>
      <c r="I187" s="189"/>
      <c r="J187" s="472" t="s">
        <v>15</v>
      </c>
      <c r="K187" s="490" t="s">
        <v>199</v>
      </c>
      <c r="L187" s="921">
        <f>'事業精算 (22)'!$G$19</f>
        <v>0</v>
      </c>
      <c r="M187" s="921"/>
      <c r="N187" s="922"/>
      <c r="O187" s="189"/>
      <c r="P187" s="491">
        <f>'事業精算 (22)'!$M$28</f>
        <v>0</v>
      </c>
      <c r="Q187" s="420" t="s">
        <v>24</v>
      </c>
      <c r="R187" s="420">
        <f>'事業精算 (22)'!$O$28</f>
        <v>0</v>
      </c>
      <c r="S187" s="420" t="s">
        <v>24</v>
      </c>
      <c r="T187" s="492">
        <f>'事業精算 (22)'!$Q$28</f>
        <v>0</v>
      </c>
      <c r="U187" s="493">
        <f>'事業精算 (22)'!$M$32</f>
        <v>0</v>
      </c>
      <c r="V187" s="420" t="s">
        <v>24</v>
      </c>
      <c r="W187" s="420">
        <f>'事業精算 (22)'!$O$32</f>
        <v>0</v>
      </c>
      <c r="X187" s="475"/>
      <c r="Y187" s="420"/>
      <c r="Z187" s="493">
        <f>'事業精算 (22)'!$M$36</f>
        <v>0</v>
      </c>
      <c r="AA187" s="420" t="s">
        <v>24</v>
      </c>
      <c r="AB187" s="420">
        <f>'事業精算 (22)'!$O$36</f>
        <v>0</v>
      </c>
      <c r="AC187" s="420" t="s">
        <v>24</v>
      </c>
      <c r="AD187" s="492">
        <f>'事業精算 (22)'!$Q$36</f>
        <v>0</v>
      </c>
      <c r="AE187" s="479" t="s">
        <v>15</v>
      </c>
      <c r="AF187" s="420" t="s">
        <v>28</v>
      </c>
      <c r="AG187" s="480">
        <f>'事業精算 (22)'!$J$41</f>
        <v>0</v>
      </c>
      <c r="AH187" s="479" t="s">
        <v>15</v>
      </c>
      <c r="AI187" s="420" t="s">
        <v>193</v>
      </c>
      <c r="AJ187" s="481">
        <f>'事業精算 (22)'!$J$48</f>
        <v>0</v>
      </c>
      <c r="AK187" s="479"/>
      <c r="AL187" s="420"/>
      <c r="AM187" s="482"/>
      <c r="AN187" s="483"/>
      <c r="AO187" s="475"/>
      <c r="AP187" s="482"/>
      <c r="AQ187" s="483"/>
      <c r="AR187" s="420"/>
      <c r="AS187" s="481"/>
      <c r="AT187" s="613"/>
      <c r="AU187" s="613"/>
      <c r="AV187" s="475"/>
      <c r="AW187" s="484"/>
      <c r="AX187" s="485"/>
      <c r="AY187" s="529"/>
      <c r="AZ187" s="529"/>
      <c r="BA187" s="529"/>
      <c r="BB187" s="529"/>
      <c r="BC187" s="529"/>
      <c r="BD187" s="529"/>
      <c r="BF187" s="487">
        <f>P187*R187*T187</f>
        <v>0</v>
      </c>
      <c r="BG187" s="483">
        <f>U187*W187</f>
        <v>0</v>
      </c>
      <c r="BH187" s="487">
        <f>Z187*AB187*AD187</f>
        <v>0</v>
      </c>
    </row>
    <row r="188" spans="1:60" s="526" customFormat="1" ht="21" customHeight="1" x14ac:dyDescent="0.15">
      <c r="A188" s="887"/>
      <c r="B188" s="896">
        <f>'事業精算 (22)'!$C$11</f>
        <v>0</v>
      </c>
      <c r="C188" s="897"/>
      <c r="D188" s="897"/>
      <c r="E188" s="898"/>
      <c r="F188" s="494" t="s">
        <v>84</v>
      </c>
      <c r="G188" s="475">
        <f>'事業精算 (22)'!$F$9</f>
        <v>0</v>
      </c>
      <c r="H188" s="495" t="s">
        <v>13</v>
      </c>
      <c r="I188" s="189"/>
      <c r="J188" s="496" t="s">
        <v>20</v>
      </c>
      <c r="K188" s="497">
        <f>'事業精算 (22)'!$K$19</f>
        <v>0</v>
      </c>
      <c r="L188" s="420" t="s">
        <v>21</v>
      </c>
      <c r="M188" s="420">
        <f>'事業精算 (22)'!$M$19</f>
        <v>0</v>
      </c>
      <c r="N188" s="498" t="s">
        <v>22</v>
      </c>
      <c r="O188" s="189"/>
      <c r="P188" s="491">
        <f>'事業精算 (22)'!$M$29</f>
        <v>0</v>
      </c>
      <c r="Q188" s="420" t="s">
        <v>24</v>
      </c>
      <c r="R188" s="420">
        <f>'事業精算 (22)'!$O$29</f>
        <v>0</v>
      </c>
      <c r="S188" s="420" t="s">
        <v>24</v>
      </c>
      <c r="T188" s="492">
        <f>'事業精算 (22)'!$Q$29</f>
        <v>0</v>
      </c>
      <c r="U188" s="493">
        <f>'事業精算 (22)'!$M$33</f>
        <v>0</v>
      </c>
      <c r="V188" s="420" t="s">
        <v>24</v>
      </c>
      <c r="W188" s="420">
        <f>'事業精算 (22)'!$O$33</f>
        <v>0</v>
      </c>
      <c r="X188" s="475"/>
      <c r="Y188" s="420"/>
      <c r="Z188" s="493">
        <f>'事業精算 (22)'!$M$37</f>
        <v>0</v>
      </c>
      <c r="AA188" s="420" t="s">
        <v>24</v>
      </c>
      <c r="AB188" s="420">
        <f>'事業精算 (22)'!$O$37</f>
        <v>0</v>
      </c>
      <c r="AC188" s="420" t="s">
        <v>24</v>
      </c>
      <c r="AD188" s="492">
        <f>'事業精算 (22)'!$Q$37</f>
        <v>0</v>
      </c>
      <c r="AE188" s="479" t="s">
        <v>16</v>
      </c>
      <c r="AF188" s="420" t="s">
        <v>104</v>
      </c>
      <c r="AG188" s="480">
        <f>'事業精算 (22)'!$J$42</f>
        <v>0</v>
      </c>
      <c r="AH188" s="479" t="s">
        <v>17</v>
      </c>
      <c r="AI188" s="420" t="s">
        <v>390</v>
      </c>
      <c r="AJ188" s="482">
        <f>'事業精算 (22)'!$J$49</f>
        <v>0</v>
      </c>
      <c r="AK188" s="479"/>
      <c r="AL188" s="420"/>
      <c r="AM188" s="482"/>
      <c r="AN188" s="483"/>
      <c r="AO188" s="475"/>
      <c r="AP188" s="482"/>
      <c r="AQ188" s="483"/>
      <c r="AR188" s="475"/>
      <c r="AS188" s="482"/>
      <c r="AT188" s="614"/>
      <c r="AU188" s="614"/>
      <c r="AV188" s="475"/>
      <c r="AW188" s="484"/>
      <c r="AX188" s="485"/>
      <c r="AY188" s="529"/>
      <c r="AZ188" s="529"/>
      <c r="BA188" s="529"/>
      <c r="BB188" s="529"/>
      <c r="BC188" s="529"/>
      <c r="BD188" s="529"/>
      <c r="BF188" s="487"/>
      <c r="BG188" s="483"/>
      <c r="BH188" s="487"/>
    </row>
    <row r="189" spans="1:60" s="526" customFormat="1" ht="21" customHeight="1" x14ac:dyDescent="0.15">
      <c r="A189" s="887"/>
      <c r="B189" s="896"/>
      <c r="C189" s="897"/>
      <c r="D189" s="897"/>
      <c r="E189" s="898"/>
      <c r="F189" s="494" t="s">
        <v>85</v>
      </c>
      <c r="G189" s="475">
        <f>'事業精算 (22)'!$I$9</f>
        <v>0</v>
      </c>
      <c r="H189" s="495" t="s">
        <v>13</v>
      </c>
      <c r="I189" s="189"/>
      <c r="J189" s="496" t="s">
        <v>20</v>
      </c>
      <c r="K189" s="497">
        <f>'事業精算 (22)'!$K$20</f>
        <v>0</v>
      </c>
      <c r="L189" s="420" t="s">
        <v>21</v>
      </c>
      <c r="M189" s="420">
        <f>'事業精算 (22)'!$M$20</f>
        <v>0</v>
      </c>
      <c r="N189" s="498" t="s">
        <v>22</v>
      </c>
      <c r="O189" s="189"/>
      <c r="P189" s="491">
        <f>'事業精算 (22)'!$M$30</f>
        <v>0</v>
      </c>
      <c r="Q189" s="420" t="s">
        <v>24</v>
      </c>
      <c r="R189" s="420">
        <f>'事業精算 (22)'!$O$30</f>
        <v>0</v>
      </c>
      <c r="S189" s="420" t="s">
        <v>24</v>
      </c>
      <c r="T189" s="492">
        <f>'事業精算 (22)'!$Q$30</f>
        <v>0</v>
      </c>
      <c r="U189" s="493">
        <f>'事業精算 (22)'!$M$34</f>
        <v>0</v>
      </c>
      <c r="V189" s="420" t="s">
        <v>24</v>
      </c>
      <c r="W189" s="420">
        <f>'事業精算 (22)'!$O$34</f>
        <v>0</v>
      </c>
      <c r="X189" s="475"/>
      <c r="Y189" s="420"/>
      <c r="Z189" s="493">
        <f>'事業精算 (22)'!$M$38</f>
        <v>0</v>
      </c>
      <c r="AA189" s="420" t="s">
        <v>24</v>
      </c>
      <c r="AB189" s="420">
        <f>'事業精算 (22)'!$O$38</f>
        <v>0</v>
      </c>
      <c r="AC189" s="420" t="s">
        <v>24</v>
      </c>
      <c r="AD189" s="492">
        <f>'事業精算 (22)'!$Q$38</f>
        <v>0</v>
      </c>
      <c r="AE189" s="479" t="s">
        <v>18</v>
      </c>
      <c r="AF189" s="420" t="s">
        <v>72</v>
      </c>
      <c r="AG189" s="480">
        <f>'事業精算 (22)'!$J$43</f>
        <v>0</v>
      </c>
      <c r="AH189" s="479"/>
      <c r="AI189" s="420"/>
      <c r="AJ189" s="482"/>
      <c r="AK189" s="479"/>
      <c r="AL189" s="420"/>
      <c r="AM189" s="482"/>
      <c r="AN189" s="483"/>
      <c r="AO189" s="475"/>
      <c r="AP189" s="482"/>
      <c r="AQ189" s="483"/>
      <c r="AR189" s="475"/>
      <c r="AS189" s="482"/>
      <c r="AT189" s="614"/>
      <c r="AU189" s="614"/>
      <c r="AV189" s="475"/>
      <c r="AW189" s="484"/>
      <c r="AX189" s="485"/>
      <c r="AY189" s="529"/>
      <c r="AZ189" s="529"/>
      <c r="BA189" s="529"/>
      <c r="BB189" s="529"/>
      <c r="BC189" s="529"/>
      <c r="BD189" s="529"/>
      <c r="BF189" s="487">
        <f>P189*R189*T189</f>
        <v>0</v>
      </c>
      <c r="BG189" s="483">
        <f>U189*W189</f>
        <v>0</v>
      </c>
      <c r="BH189" s="487">
        <f>Z189*AB189*AD189</f>
        <v>0</v>
      </c>
    </row>
    <row r="190" spans="1:60" s="526" customFormat="1" ht="21" customHeight="1" x14ac:dyDescent="0.15">
      <c r="A190" s="887"/>
      <c r="B190" s="899" t="s">
        <v>39</v>
      </c>
      <c r="C190" s="900"/>
      <c r="D190" s="900"/>
      <c r="E190" s="901"/>
      <c r="F190" s="483"/>
      <c r="G190" s="475"/>
      <c r="H190" s="489"/>
      <c r="I190" s="189"/>
      <c r="J190" s="472" t="s">
        <v>17</v>
      </c>
      <c r="K190" s="490" t="s">
        <v>198</v>
      </c>
      <c r="L190" s="904">
        <f>'事業精算 (22)'!$G$18</f>
        <v>0</v>
      </c>
      <c r="M190" s="904"/>
      <c r="N190" s="905"/>
      <c r="O190" s="189"/>
      <c r="P190" s="491">
        <f>'事業精算 (22)'!$M$31</f>
        <v>0</v>
      </c>
      <c r="Q190" s="420" t="s">
        <v>411</v>
      </c>
      <c r="R190" s="420">
        <f>'事業精算 (22)'!$O$31</f>
        <v>0</v>
      </c>
      <c r="S190" s="902" t="s">
        <v>410</v>
      </c>
      <c r="T190" s="903"/>
      <c r="U190" s="493">
        <f>'事業精算 (22)'!$M$35</f>
        <v>0</v>
      </c>
      <c r="V190" s="420" t="s">
        <v>411</v>
      </c>
      <c r="W190" s="420">
        <f>'事業精算 (22)'!$O$35</f>
        <v>0</v>
      </c>
      <c r="X190" s="923" t="s">
        <v>410</v>
      </c>
      <c r="Y190" s="924"/>
      <c r="Z190" s="493">
        <f>'事業精算 (22)'!$M$39</f>
        <v>0</v>
      </c>
      <c r="AA190" s="420" t="s">
        <v>411</v>
      </c>
      <c r="AB190" s="420">
        <f>'事業精算 (22)'!$O$39</f>
        <v>0</v>
      </c>
      <c r="AC190" s="902" t="s">
        <v>410</v>
      </c>
      <c r="AD190" s="903"/>
      <c r="AE190" s="479" t="s">
        <v>27</v>
      </c>
      <c r="AF190" s="420" t="s">
        <v>74</v>
      </c>
      <c r="AG190" s="480">
        <f>'事業精算 (22)'!$J$44</f>
        <v>0</v>
      </c>
      <c r="AH190" s="479"/>
      <c r="AI190" s="420"/>
      <c r="AJ190" s="482"/>
      <c r="AK190" s="479"/>
      <c r="AL190" s="420"/>
      <c r="AM190" s="482"/>
      <c r="AN190" s="483"/>
      <c r="AO190" s="475"/>
      <c r="AP190" s="482"/>
      <c r="AQ190" s="483"/>
      <c r="AR190" s="475"/>
      <c r="AS190" s="482"/>
      <c r="AT190" s="614"/>
      <c r="AU190" s="614"/>
      <c r="AV190" s="475"/>
      <c r="AW190" s="484"/>
      <c r="AX190" s="485"/>
      <c r="AY190" s="529"/>
      <c r="AZ190" s="529"/>
      <c r="BA190" s="529"/>
      <c r="BB190" s="529"/>
      <c r="BC190" s="529"/>
      <c r="BD190" s="529"/>
      <c r="BF190" s="487">
        <f>P190*R190*T190</f>
        <v>0</v>
      </c>
      <c r="BG190" s="483">
        <f>U190*W190</f>
        <v>0</v>
      </c>
      <c r="BH190" s="487">
        <f>Z190*AB190*AD190</f>
        <v>0</v>
      </c>
    </row>
    <row r="191" spans="1:60" s="526" customFormat="1" ht="21" customHeight="1" x14ac:dyDescent="0.15">
      <c r="A191" s="887"/>
      <c r="B191" s="906">
        <f>'事業精算 (22)'!$C$12</f>
        <v>0</v>
      </c>
      <c r="C191" s="907"/>
      <c r="D191" s="907"/>
      <c r="E191" s="908"/>
      <c r="F191" s="483"/>
      <c r="G191" s="475"/>
      <c r="H191" s="489"/>
      <c r="I191" s="189"/>
      <c r="J191" s="472" t="s">
        <v>19</v>
      </c>
      <c r="K191" s="473" t="s">
        <v>200</v>
      </c>
      <c r="L191" s="912">
        <f>'事業精算 (22)'!$G$21</f>
        <v>0</v>
      </c>
      <c r="M191" s="912"/>
      <c r="N191" s="913"/>
      <c r="O191" s="189"/>
      <c r="P191" s="499"/>
      <c r="Q191" s="420"/>
      <c r="R191" s="475"/>
      <c r="S191" s="420"/>
      <c r="T191" s="482"/>
      <c r="U191" s="483"/>
      <c r="V191" s="420"/>
      <c r="W191" s="475"/>
      <c r="X191" s="475"/>
      <c r="Y191" s="475"/>
      <c r="Z191" s="483"/>
      <c r="AA191" s="420"/>
      <c r="AB191" s="475"/>
      <c r="AC191" s="420"/>
      <c r="AD191" s="482"/>
      <c r="AE191" s="479" t="s">
        <v>31</v>
      </c>
      <c r="AF191" s="500" t="s">
        <v>30</v>
      </c>
      <c r="AG191" s="480">
        <f>'事業精算 (22)'!$J$45</f>
        <v>0</v>
      </c>
      <c r="AH191" s="479"/>
      <c r="AI191" s="420"/>
      <c r="AJ191" s="482"/>
      <c r="AK191" s="479"/>
      <c r="AL191" s="473"/>
      <c r="AM191" s="501"/>
      <c r="AN191" s="502"/>
      <c r="AO191" s="503"/>
      <c r="AP191" s="501"/>
      <c r="AQ191" s="502"/>
      <c r="AR191" s="503"/>
      <c r="AS191" s="501"/>
      <c r="AT191" s="615"/>
      <c r="AU191" s="615"/>
      <c r="AV191" s="503"/>
      <c r="AW191" s="484"/>
      <c r="AX191" s="485"/>
      <c r="AY191" s="529"/>
      <c r="AZ191" s="529"/>
      <c r="BA191" s="529"/>
      <c r="BB191" s="529"/>
      <c r="BC191" s="529"/>
      <c r="BD191" s="529"/>
      <c r="BF191" s="487">
        <f>P191*R191*T191</f>
        <v>0</v>
      </c>
      <c r="BG191" s="483">
        <f>U191*W191</f>
        <v>0</v>
      </c>
      <c r="BH191" s="487">
        <f>Z191*AB191*AD191</f>
        <v>0</v>
      </c>
    </row>
    <row r="192" spans="1:60" s="526" customFormat="1" ht="21" customHeight="1" x14ac:dyDescent="0.15">
      <c r="A192" s="888"/>
      <c r="B192" s="909"/>
      <c r="C192" s="910"/>
      <c r="D192" s="910"/>
      <c r="E192" s="911"/>
      <c r="F192" s="504"/>
      <c r="G192" s="505"/>
      <c r="H192" s="506"/>
      <c r="I192" s="189"/>
      <c r="J192" s="472" t="s">
        <v>27</v>
      </c>
      <c r="K192" s="420" t="s">
        <v>201</v>
      </c>
      <c r="L192" s="914">
        <f>'事業精算 (22)'!$G$22</f>
        <v>0</v>
      </c>
      <c r="M192" s="914"/>
      <c r="N192" s="915"/>
      <c r="O192" s="189"/>
      <c r="P192" s="507"/>
      <c r="Q192" s="508"/>
      <c r="R192" s="505"/>
      <c r="S192" s="508"/>
      <c r="T192" s="509"/>
      <c r="U192" s="504"/>
      <c r="V192" s="508"/>
      <c r="W192" s="505"/>
      <c r="X192" s="505"/>
      <c r="Y192" s="505"/>
      <c r="Z192" s="504"/>
      <c r="AA192" s="508"/>
      <c r="AB192" s="505"/>
      <c r="AC192" s="508"/>
      <c r="AD192" s="509"/>
      <c r="AE192" s="510" t="s">
        <v>70</v>
      </c>
      <c r="AF192" s="508" t="s">
        <v>73</v>
      </c>
      <c r="AG192" s="511">
        <f>'事業精算 (22)'!$J$46</f>
        <v>0</v>
      </c>
      <c r="AH192" s="510"/>
      <c r="AI192" s="508"/>
      <c r="AJ192" s="509"/>
      <c r="AK192" s="510"/>
      <c r="AL192" s="508"/>
      <c r="AM192" s="509"/>
      <c r="AN192" s="504"/>
      <c r="AO192" s="505"/>
      <c r="AP192" s="509"/>
      <c r="AQ192" s="504"/>
      <c r="AR192" s="505"/>
      <c r="AS192" s="509"/>
      <c r="AT192" s="505"/>
      <c r="AU192" s="505"/>
      <c r="AV192" s="505"/>
      <c r="AW192" s="512"/>
      <c r="AX192" s="513"/>
      <c r="AY192" s="529"/>
      <c r="AZ192" s="529"/>
      <c r="BA192" s="529"/>
      <c r="BB192" s="529"/>
      <c r="BC192" s="529"/>
      <c r="BD192" s="529"/>
      <c r="BF192" s="514">
        <f>P192*R192*T192</f>
        <v>0</v>
      </c>
      <c r="BG192" s="504">
        <f>U192*W192</f>
        <v>0</v>
      </c>
      <c r="BH192" s="514">
        <f>Z192*AB192*AD192</f>
        <v>0</v>
      </c>
    </row>
    <row r="193" spans="1:60" s="526" customFormat="1" ht="21" customHeight="1" x14ac:dyDescent="0.15">
      <c r="A193" s="542">
        <v>23</v>
      </c>
      <c r="B193" s="916">
        <f>'事業精算 (23)'!$C$6</f>
        <v>0</v>
      </c>
      <c r="C193" s="917"/>
      <c r="D193" s="917"/>
      <c r="E193" s="918"/>
      <c r="F193" s="456">
        <f>'事業精算 (23)'!$F$8</f>
        <v>0</v>
      </c>
      <c r="G193" s="457">
        <f>SUM(G196:G197)</f>
        <v>0</v>
      </c>
      <c r="H193" s="458">
        <f>SUM(F193:G193)</f>
        <v>0</v>
      </c>
      <c r="I193" s="189"/>
      <c r="J193" s="459"/>
      <c r="K193" s="919">
        <f>L194+L195+L198+L199+L200</f>
        <v>0</v>
      </c>
      <c r="L193" s="919"/>
      <c r="M193" s="919"/>
      <c r="N193" s="920"/>
      <c r="O193" s="189"/>
      <c r="P193" s="878">
        <f>'事業精算 (23)'!$E$28</f>
        <v>0</v>
      </c>
      <c r="Q193" s="879"/>
      <c r="R193" s="879"/>
      <c r="S193" s="879"/>
      <c r="T193" s="880"/>
      <c r="U193" s="875">
        <f>'事業精算 (23)'!$H$35</f>
        <v>0</v>
      </c>
      <c r="V193" s="876"/>
      <c r="W193" s="876"/>
      <c r="X193" s="876"/>
      <c r="Y193" s="877"/>
      <c r="Z193" s="881">
        <f>'事業精算 (23)'!$H$39</f>
        <v>0</v>
      </c>
      <c r="AA193" s="879"/>
      <c r="AB193" s="879"/>
      <c r="AC193" s="879"/>
      <c r="AD193" s="880"/>
      <c r="AE193" s="881">
        <f>SUM(AG194:AG200)</f>
        <v>0</v>
      </c>
      <c r="AF193" s="879"/>
      <c r="AG193" s="880"/>
      <c r="AH193" s="881">
        <f>SUM(AJ194:AJ196)</f>
        <v>0</v>
      </c>
      <c r="AI193" s="879"/>
      <c r="AJ193" s="880"/>
      <c r="AK193" s="881">
        <f>'事業精算 (23)'!$E$50</f>
        <v>0</v>
      </c>
      <c r="AL193" s="879"/>
      <c r="AM193" s="880"/>
      <c r="AN193" s="872">
        <f>'事業精算 (23)'!$E$51</f>
        <v>0</v>
      </c>
      <c r="AO193" s="873"/>
      <c r="AP193" s="874"/>
      <c r="AQ193" s="875">
        <f>SUM(AS194:AS195)</f>
        <v>0</v>
      </c>
      <c r="AR193" s="876"/>
      <c r="AS193" s="877"/>
      <c r="AT193" s="602">
        <f>'事業精算 (23)'!$E$54</f>
        <v>0</v>
      </c>
      <c r="AU193" s="602">
        <f>'事業精算 (23)'!$E$55</f>
        <v>0</v>
      </c>
      <c r="AV193" s="460">
        <f>'事業精算 (23)'!$E$56</f>
        <v>0</v>
      </c>
      <c r="AW193" s="461">
        <f>SUM(P193:AV193)</f>
        <v>0</v>
      </c>
      <c r="AX193" s="462">
        <f>K193-AW193</f>
        <v>0</v>
      </c>
      <c r="AY193" s="529"/>
      <c r="AZ193">
        <f>IF(A194=0,0,1)</f>
        <v>0</v>
      </c>
      <c r="BA193" s="529"/>
      <c r="BB193" s="529"/>
      <c r="BC193" s="529"/>
      <c r="BD193" s="529"/>
      <c r="BF193" s="464" t="s">
        <v>2</v>
      </c>
      <c r="BG193" s="465" t="s">
        <v>3</v>
      </c>
      <c r="BH193" s="464" t="s">
        <v>4</v>
      </c>
    </row>
    <row r="194" spans="1:60" s="526" customFormat="1" ht="21" customHeight="1" x14ac:dyDescent="0.15">
      <c r="A194" s="887">
        <f>'事業精算 (23)'!$C$13</f>
        <v>0</v>
      </c>
      <c r="B194" s="466">
        <f>'事業精算 (23)'!$J$6</f>
        <v>0</v>
      </c>
      <c r="C194" s="467" t="s">
        <v>105</v>
      </c>
      <c r="D194" s="467">
        <f>'事業精算 (23)'!$L$6</f>
        <v>0</v>
      </c>
      <c r="E194" s="468" t="s">
        <v>26</v>
      </c>
      <c r="F194" s="469" t="s">
        <v>13</v>
      </c>
      <c r="G194" s="470" t="s">
        <v>13</v>
      </c>
      <c r="H194" s="471" t="s">
        <v>13</v>
      </c>
      <c r="I194" s="189"/>
      <c r="J194" s="472" t="s">
        <v>14</v>
      </c>
      <c r="K194" s="473" t="s">
        <v>196</v>
      </c>
      <c r="L194" s="894">
        <f>'事業精算 (23)'!$G$17</f>
        <v>0</v>
      </c>
      <c r="M194" s="894"/>
      <c r="N194" s="895"/>
      <c r="O194" s="189"/>
      <c r="P194" s="474" t="s">
        <v>25</v>
      </c>
      <c r="Q194" s="475"/>
      <c r="R194" s="476" t="s">
        <v>13</v>
      </c>
      <c r="S194" s="475"/>
      <c r="T194" s="477" t="s">
        <v>26</v>
      </c>
      <c r="U194" s="478" t="s">
        <v>25</v>
      </c>
      <c r="V194" s="475"/>
      <c r="W194" s="476" t="s">
        <v>13</v>
      </c>
      <c r="X194" s="476"/>
      <c r="Y194" s="476"/>
      <c r="Z194" s="478" t="s">
        <v>25</v>
      </c>
      <c r="AA194" s="475"/>
      <c r="AB194" s="476" t="s">
        <v>13</v>
      </c>
      <c r="AC194" s="475"/>
      <c r="AD194" s="477" t="s">
        <v>105</v>
      </c>
      <c r="AE194" s="479" t="s">
        <v>14</v>
      </c>
      <c r="AF194" s="420" t="s">
        <v>29</v>
      </c>
      <c r="AG194" s="480">
        <f>'事業精算 (23)'!$J$40</f>
        <v>0</v>
      </c>
      <c r="AH194" s="479" t="s">
        <v>14</v>
      </c>
      <c r="AI194" s="420" t="s">
        <v>189</v>
      </c>
      <c r="AJ194" s="481">
        <f>'事業精算 (23)'!$J$47</f>
        <v>0</v>
      </c>
      <c r="AK194" s="479"/>
      <c r="AL194" s="420"/>
      <c r="AM194" s="482"/>
      <c r="AN194" s="483"/>
      <c r="AO194" s="475"/>
      <c r="AP194" s="482"/>
      <c r="AQ194" s="483" t="s">
        <v>14</v>
      </c>
      <c r="AR194" s="420" t="s">
        <v>195</v>
      </c>
      <c r="AS194" s="481">
        <f>'事業精算 (23)'!$J$52</f>
        <v>0</v>
      </c>
      <c r="AT194" s="613"/>
      <c r="AU194" s="613"/>
      <c r="AV194" s="475"/>
      <c r="AW194" s="484"/>
      <c r="AX194" s="485"/>
      <c r="AY194" s="529"/>
      <c r="AZ194" s="529"/>
      <c r="BA194" s="529"/>
      <c r="BB194" s="529"/>
      <c r="BC194" s="529"/>
      <c r="BD194" s="529"/>
      <c r="BF194" s="486"/>
      <c r="BG194" s="483"/>
      <c r="BH194" s="487"/>
    </row>
    <row r="195" spans="1:60" s="526" customFormat="1" ht="21" customHeight="1" x14ac:dyDescent="0.15">
      <c r="A195" s="887"/>
      <c r="B195" s="899" t="s">
        <v>41</v>
      </c>
      <c r="C195" s="900"/>
      <c r="D195" s="900"/>
      <c r="E195" s="901"/>
      <c r="F195" s="488" t="s">
        <v>83</v>
      </c>
      <c r="G195" s="475"/>
      <c r="H195" s="489"/>
      <c r="I195" s="189"/>
      <c r="J195" s="472" t="s">
        <v>15</v>
      </c>
      <c r="K195" s="490" t="s">
        <v>199</v>
      </c>
      <c r="L195" s="921">
        <f>'事業精算 (23)'!$G$19</f>
        <v>0</v>
      </c>
      <c r="M195" s="921"/>
      <c r="N195" s="922"/>
      <c r="O195" s="189"/>
      <c r="P195" s="491">
        <f>'事業精算 (23)'!$M$28</f>
        <v>0</v>
      </c>
      <c r="Q195" s="420" t="s">
        <v>24</v>
      </c>
      <c r="R195" s="420">
        <f>'事業精算 (23)'!$O$28</f>
        <v>0</v>
      </c>
      <c r="S195" s="420" t="s">
        <v>24</v>
      </c>
      <c r="T195" s="492">
        <f>'事業精算 (23)'!$Q$28</f>
        <v>0</v>
      </c>
      <c r="U195" s="493">
        <f>'事業精算 (23)'!$M$32</f>
        <v>0</v>
      </c>
      <c r="V195" s="420" t="s">
        <v>24</v>
      </c>
      <c r="W195" s="420">
        <f>'事業精算 (23)'!$O$32</f>
        <v>0</v>
      </c>
      <c r="X195" s="475"/>
      <c r="Y195" s="420"/>
      <c r="Z195" s="493">
        <f>'事業精算 (23)'!$M$36</f>
        <v>0</v>
      </c>
      <c r="AA195" s="420" t="s">
        <v>24</v>
      </c>
      <c r="AB195" s="420">
        <f>'事業精算 (23)'!$O$36</f>
        <v>0</v>
      </c>
      <c r="AC195" s="420" t="s">
        <v>24</v>
      </c>
      <c r="AD195" s="492">
        <f>'事業精算 (23)'!$Q$36</f>
        <v>0</v>
      </c>
      <c r="AE195" s="479" t="s">
        <v>15</v>
      </c>
      <c r="AF195" s="420" t="s">
        <v>28</v>
      </c>
      <c r="AG195" s="480">
        <f>'事業精算 (23)'!$J$41</f>
        <v>0</v>
      </c>
      <c r="AH195" s="479" t="s">
        <v>15</v>
      </c>
      <c r="AI195" s="420" t="s">
        <v>193</v>
      </c>
      <c r="AJ195" s="481">
        <f>'事業精算 (23)'!$J$48</f>
        <v>0</v>
      </c>
      <c r="AK195" s="479"/>
      <c r="AL195" s="420"/>
      <c r="AM195" s="482"/>
      <c r="AN195" s="483"/>
      <c r="AO195" s="475"/>
      <c r="AP195" s="482"/>
      <c r="AQ195" s="483"/>
      <c r="AR195" s="420"/>
      <c r="AS195" s="481"/>
      <c r="AT195" s="613"/>
      <c r="AU195" s="613"/>
      <c r="AV195" s="475"/>
      <c r="AW195" s="484"/>
      <c r="AX195" s="485"/>
      <c r="AY195" s="529"/>
      <c r="AZ195" s="529"/>
      <c r="BA195" s="529"/>
      <c r="BB195" s="529"/>
      <c r="BC195" s="529"/>
      <c r="BD195" s="529"/>
      <c r="BF195" s="487">
        <f>P195*R195*T195</f>
        <v>0</v>
      </c>
      <c r="BG195" s="483">
        <f>U195*W195</f>
        <v>0</v>
      </c>
      <c r="BH195" s="487">
        <f>Z195*AB195*AD195</f>
        <v>0</v>
      </c>
    </row>
    <row r="196" spans="1:60" s="526" customFormat="1" ht="21" customHeight="1" x14ac:dyDescent="0.15">
      <c r="A196" s="887"/>
      <c r="B196" s="896">
        <f>'事業精算 (23)'!$C$11</f>
        <v>0</v>
      </c>
      <c r="C196" s="897"/>
      <c r="D196" s="897"/>
      <c r="E196" s="898"/>
      <c r="F196" s="494" t="s">
        <v>84</v>
      </c>
      <c r="G196" s="475">
        <f>'事業精算 (23)'!$F$9</f>
        <v>0</v>
      </c>
      <c r="H196" s="495" t="s">
        <v>13</v>
      </c>
      <c r="I196" s="189"/>
      <c r="J196" s="496" t="s">
        <v>20</v>
      </c>
      <c r="K196" s="497">
        <f>'事業精算 (23)'!$K$19</f>
        <v>0</v>
      </c>
      <c r="L196" s="420" t="s">
        <v>21</v>
      </c>
      <c r="M196" s="420">
        <f>'事業精算 (23)'!$M$19</f>
        <v>0</v>
      </c>
      <c r="N196" s="498" t="s">
        <v>22</v>
      </c>
      <c r="O196" s="189"/>
      <c r="P196" s="491">
        <f>'事業精算 (23)'!$M$29</f>
        <v>0</v>
      </c>
      <c r="Q196" s="420" t="s">
        <v>24</v>
      </c>
      <c r="R196" s="420">
        <f>'事業精算 (23)'!$O$29</f>
        <v>0</v>
      </c>
      <c r="S196" s="420" t="s">
        <v>24</v>
      </c>
      <c r="T196" s="492">
        <f>'事業精算 (23)'!$Q$29</f>
        <v>0</v>
      </c>
      <c r="U196" s="493">
        <f>'事業精算 (23)'!$M$33</f>
        <v>0</v>
      </c>
      <c r="V196" s="420" t="s">
        <v>24</v>
      </c>
      <c r="W196" s="420">
        <f>'事業精算 (23)'!$O$33</f>
        <v>0</v>
      </c>
      <c r="X196" s="475"/>
      <c r="Y196" s="420"/>
      <c r="Z196" s="493">
        <f>'事業精算 (23)'!$M$37</f>
        <v>0</v>
      </c>
      <c r="AA196" s="420" t="s">
        <v>24</v>
      </c>
      <c r="AB196" s="420">
        <f>'事業精算 (23)'!$O$37</f>
        <v>0</v>
      </c>
      <c r="AC196" s="420" t="s">
        <v>24</v>
      </c>
      <c r="AD196" s="492">
        <f>'事業精算 (23)'!$Q$37</f>
        <v>0</v>
      </c>
      <c r="AE196" s="479" t="s">
        <v>16</v>
      </c>
      <c r="AF196" s="420" t="s">
        <v>104</v>
      </c>
      <c r="AG196" s="480">
        <f>'事業精算 (23)'!$J$42</f>
        <v>0</v>
      </c>
      <c r="AH196" s="479" t="s">
        <v>17</v>
      </c>
      <c r="AI196" s="420" t="s">
        <v>390</v>
      </c>
      <c r="AJ196" s="482">
        <f>'事業精算 (23)'!$J$49</f>
        <v>0</v>
      </c>
      <c r="AK196" s="479"/>
      <c r="AL196" s="420"/>
      <c r="AM196" s="482"/>
      <c r="AN196" s="483"/>
      <c r="AO196" s="475"/>
      <c r="AP196" s="482"/>
      <c r="AQ196" s="483"/>
      <c r="AR196" s="475"/>
      <c r="AS196" s="482"/>
      <c r="AT196" s="614"/>
      <c r="AU196" s="614"/>
      <c r="AV196" s="475"/>
      <c r="AW196" s="484"/>
      <c r="AX196" s="485"/>
      <c r="AY196" s="529"/>
      <c r="AZ196" s="529"/>
      <c r="BA196" s="529"/>
      <c r="BB196" s="529"/>
      <c r="BC196" s="529"/>
      <c r="BD196" s="529"/>
      <c r="BF196" s="487"/>
      <c r="BG196" s="483"/>
      <c r="BH196" s="487"/>
    </row>
    <row r="197" spans="1:60" s="526" customFormat="1" ht="21" customHeight="1" x14ac:dyDescent="0.15">
      <c r="A197" s="887"/>
      <c r="B197" s="896"/>
      <c r="C197" s="897"/>
      <c r="D197" s="897"/>
      <c r="E197" s="898"/>
      <c r="F197" s="494" t="s">
        <v>85</v>
      </c>
      <c r="G197" s="475">
        <f>'事業精算 (23)'!$I$9</f>
        <v>0</v>
      </c>
      <c r="H197" s="495" t="s">
        <v>13</v>
      </c>
      <c r="I197" s="189"/>
      <c r="J197" s="496" t="s">
        <v>20</v>
      </c>
      <c r="K197" s="497">
        <f>'事業精算 (23)'!$K$20</f>
        <v>0</v>
      </c>
      <c r="L197" s="420" t="s">
        <v>21</v>
      </c>
      <c r="M197" s="420">
        <f>'事業精算 (23)'!$M$20</f>
        <v>0</v>
      </c>
      <c r="N197" s="498" t="s">
        <v>22</v>
      </c>
      <c r="O197" s="189"/>
      <c r="P197" s="491">
        <f>'事業精算 (23)'!$M$30</f>
        <v>0</v>
      </c>
      <c r="Q197" s="420" t="s">
        <v>24</v>
      </c>
      <c r="R197" s="420">
        <f>'事業精算 (23)'!$O$30</f>
        <v>0</v>
      </c>
      <c r="S197" s="420" t="s">
        <v>24</v>
      </c>
      <c r="T197" s="492">
        <f>'事業精算 (23)'!$Q$30</f>
        <v>0</v>
      </c>
      <c r="U197" s="493">
        <f>'事業精算 (23)'!$M$34</f>
        <v>0</v>
      </c>
      <c r="V197" s="420" t="s">
        <v>24</v>
      </c>
      <c r="W197" s="420">
        <f>'事業精算 (23)'!$O$34</f>
        <v>0</v>
      </c>
      <c r="X197" s="475"/>
      <c r="Y197" s="420"/>
      <c r="Z197" s="493">
        <f>'事業精算 (23)'!$M$38</f>
        <v>0</v>
      </c>
      <c r="AA197" s="420" t="s">
        <v>24</v>
      </c>
      <c r="AB197" s="420">
        <f>'事業精算 (23)'!$O$38</f>
        <v>0</v>
      </c>
      <c r="AC197" s="420" t="s">
        <v>24</v>
      </c>
      <c r="AD197" s="492">
        <f>'事業精算 (23)'!$Q$38</f>
        <v>0</v>
      </c>
      <c r="AE197" s="479" t="s">
        <v>18</v>
      </c>
      <c r="AF197" s="420" t="s">
        <v>72</v>
      </c>
      <c r="AG197" s="480">
        <f>'事業精算 (23)'!$J$43</f>
        <v>0</v>
      </c>
      <c r="AH197" s="479"/>
      <c r="AI197" s="420"/>
      <c r="AJ197" s="482"/>
      <c r="AK197" s="479"/>
      <c r="AL197" s="420"/>
      <c r="AM197" s="482"/>
      <c r="AN197" s="483"/>
      <c r="AO197" s="475"/>
      <c r="AP197" s="482"/>
      <c r="AQ197" s="483"/>
      <c r="AR197" s="475"/>
      <c r="AS197" s="482"/>
      <c r="AT197" s="614"/>
      <c r="AU197" s="614"/>
      <c r="AV197" s="475"/>
      <c r="AW197" s="484"/>
      <c r="AX197" s="485"/>
      <c r="AY197" s="529"/>
      <c r="AZ197" s="529"/>
      <c r="BA197" s="529"/>
      <c r="BB197" s="529"/>
      <c r="BC197" s="529"/>
      <c r="BD197" s="529"/>
      <c r="BF197" s="487">
        <f>P197*R197*T197</f>
        <v>0</v>
      </c>
      <c r="BG197" s="483">
        <f>U197*W197</f>
        <v>0</v>
      </c>
      <c r="BH197" s="487">
        <f>Z197*AB197*AD197</f>
        <v>0</v>
      </c>
    </row>
    <row r="198" spans="1:60" s="526" customFormat="1" ht="21" customHeight="1" x14ac:dyDescent="0.15">
      <c r="A198" s="887"/>
      <c r="B198" s="899" t="s">
        <v>39</v>
      </c>
      <c r="C198" s="900"/>
      <c r="D198" s="900"/>
      <c r="E198" s="901"/>
      <c r="F198" s="483"/>
      <c r="G198" s="475"/>
      <c r="H198" s="489"/>
      <c r="I198" s="189"/>
      <c r="J198" s="472" t="s">
        <v>17</v>
      </c>
      <c r="K198" s="490" t="s">
        <v>198</v>
      </c>
      <c r="L198" s="904">
        <f>'事業精算 (23)'!$G$18</f>
        <v>0</v>
      </c>
      <c r="M198" s="904"/>
      <c r="N198" s="905"/>
      <c r="O198" s="189"/>
      <c r="P198" s="491">
        <f>'事業精算 (23)'!$M$31</f>
        <v>0</v>
      </c>
      <c r="Q198" s="420" t="s">
        <v>411</v>
      </c>
      <c r="R198" s="420">
        <f>'事業精算 (23)'!$O$31</f>
        <v>0</v>
      </c>
      <c r="S198" s="902" t="s">
        <v>410</v>
      </c>
      <c r="T198" s="903"/>
      <c r="U198" s="493">
        <f>'事業精算 (23)'!$M$35</f>
        <v>0</v>
      </c>
      <c r="V198" s="420" t="s">
        <v>411</v>
      </c>
      <c r="W198" s="420">
        <f>'事業精算 (23)'!$O$35</f>
        <v>0</v>
      </c>
      <c r="X198" s="923" t="s">
        <v>410</v>
      </c>
      <c r="Y198" s="924"/>
      <c r="Z198" s="493">
        <f>'事業精算 (23)'!$M$39</f>
        <v>0</v>
      </c>
      <c r="AA198" s="420" t="s">
        <v>411</v>
      </c>
      <c r="AB198" s="420">
        <f>'事業精算 (23)'!$O$39</f>
        <v>0</v>
      </c>
      <c r="AC198" s="902" t="s">
        <v>410</v>
      </c>
      <c r="AD198" s="903"/>
      <c r="AE198" s="479" t="s">
        <v>27</v>
      </c>
      <c r="AF198" s="420" t="s">
        <v>74</v>
      </c>
      <c r="AG198" s="480">
        <f>'事業精算 (23)'!$J$44</f>
        <v>0</v>
      </c>
      <c r="AH198" s="479"/>
      <c r="AI198" s="420"/>
      <c r="AJ198" s="482"/>
      <c r="AK198" s="479"/>
      <c r="AL198" s="420"/>
      <c r="AM198" s="482"/>
      <c r="AN198" s="483"/>
      <c r="AO198" s="475"/>
      <c r="AP198" s="482"/>
      <c r="AQ198" s="483"/>
      <c r="AR198" s="475"/>
      <c r="AS198" s="482"/>
      <c r="AT198" s="614"/>
      <c r="AU198" s="614"/>
      <c r="AV198" s="475"/>
      <c r="AW198" s="484"/>
      <c r="AX198" s="485"/>
      <c r="AY198" s="529"/>
      <c r="AZ198" s="529"/>
      <c r="BA198" s="529"/>
      <c r="BB198" s="529"/>
      <c r="BC198" s="529"/>
      <c r="BD198" s="529"/>
      <c r="BF198" s="487">
        <f>P198*R198*T198</f>
        <v>0</v>
      </c>
      <c r="BG198" s="483">
        <f>U198*W198</f>
        <v>0</v>
      </c>
      <c r="BH198" s="487">
        <f>Z198*AB198*AD198</f>
        <v>0</v>
      </c>
    </row>
    <row r="199" spans="1:60" s="526" customFormat="1" ht="21" customHeight="1" x14ac:dyDescent="0.15">
      <c r="A199" s="887"/>
      <c r="B199" s="906">
        <f>'事業精算 (23)'!$C$12</f>
        <v>0</v>
      </c>
      <c r="C199" s="907"/>
      <c r="D199" s="907"/>
      <c r="E199" s="908"/>
      <c r="F199" s="483"/>
      <c r="G199" s="475"/>
      <c r="H199" s="489"/>
      <c r="I199" s="189"/>
      <c r="J199" s="472" t="s">
        <v>19</v>
      </c>
      <c r="K199" s="473" t="s">
        <v>200</v>
      </c>
      <c r="L199" s="912">
        <f>'事業精算 (23)'!$G$21</f>
        <v>0</v>
      </c>
      <c r="M199" s="912"/>
      <c r="N199" s="913"/>
      <c r="O199" s="189"/>
      <c r="P199" s="499"/>
      <c r="Q199" s="420"/>
      <c r="R199" s="475"/>
      <c r="S199" s="420"/>
      <c r="T199" s="482"/>
      <c r="U199" s="483"/>
      <c r="V199" s="420"/>
      <c r="W199" s="475"/>
      <c r="X199" s="475"/>
      <c r="Y199" s="475"/>
      <c r="Z199" s="483"/>
      <c r="AA199" s="420"/>
      <c r="AB199" s="475"/>
      <c r="AC199" s="420"/>
      <c r="AD199" s="482"/>
      <c r="AE199" s="479" t="s">
        <v>31</v>
      </c>
      <c r="AF199" s="500" t="s">
        <v>30</v>
      </c>
      <c r="AG199" s="480">
        <f>'事業精算 (23)'!$J$45</f>
        <v>0</v>
      </c>
      <c r="AH199" s="479"/>
      <c r="AI199" s="420"/>
      <c r="AJ199" s="482"/>
      <c r="AK199" s="479"/>
      <c r="AL199" s="473"/>
      <c r="AM199" s="501"/>
      <c r="AN199" s="502"/>
      <c r="AO199" s="503"/>
      <c r="AP199" s="501"/>
      <c r="AQ199" s="502"/>
      <c r="AR199" s="503"/>
      <c r="AS199" s="501"/>
      <c r="AT199" s="615"/>
      <c r="AU199" s="615"/>
      <c r="AV199" s="503"/>
      <c r="AW199" s="484"/>
      <c r="AX199" s="485"/>
      <c r="AY199" s="529"/>
      <c r="AZ199" s="529"/>
      <c r="BA199" s="529"/>
      <c r="BB199" s="529"/>
      <c r="BC199" s="529"/>
      <c r="BD199" s="529"/>
      <c r="BF199" s="487">
        <f>P199*R199*T199</f>
        <v>0</v>
      </c>
      <c r="BG199" s="483">
        <f>U199*W199</f>
        <v>0</v>
      </c>
      <c r="BH199" s="487">
        <f>Z199*AB199*AD199</f>
        <v>0</v>
      </c>
    </row>
    <row r="200" spans="1:60" s="526" customFormat="1" ht="21" customHeight="1" x14ac:dyDescent="0.15">
      <c r="A200" s="888"/>
      <c r="B200" s="909"/>
      <c r="C200" s="910"/>
      <c r="D200" s="910"/>
      <c r="E200" s="911"/>
      <c r="F200" s="504"/>
      <c r="G200" s="505"/>
      <c r="H200" s="506"/>
      <c r="I200" s="189"/>
      <c r="J200" s="472" t="s">
        <v>27</v>
      </c>
      <c r="K200" s="420" t="s">
        <v>201</v>
      </c>
      <c r="L200" s="914">
        <f>'事業精算 (23)'!$G$22</f>
        <v>0</v>
      </c>
      <c r="M200" s="914"/>
      <c r="N200" s="915"/>
      <c r="O200" s="189"/>
      <c r="P200" s="507"/>
      <c r="Q200" s="508"/>
      <c r="R200" s="505"/>
      <c r="S200" s="508"/>
      <c r="T200" s="509"/>
      <c r="U200" s="504"/>
      <c r="V200" s="508"/>
      <c r="W200" s="505"/>
      <c r="X200" s="505"/>
      <c r="Y200" s="505"/>
      <c r="Z200" s="504"/>
      <c r="AA200" s="508"/>
      <c r="AB200" s="505"/>
      <c r="AC200" s="508"/>
      <c r="AD200" s="509"/>
      <c r="AE200" s="510" t="s">
        <v>70</v>
      </c>
      <c r="AF200" s="508" t="s">
        <v>73</v>
      </c>
      <c r="AG200" s="511">
        <f>'事業精算 (23)'!$J$46</f>
        <v>0</v>
      </c>
      <c r="AH200" s="510"/>
      <c r="AI200" s="508"/>
      <c r="AJ200" s="509"/>
      <c r="AK200" s="510"/>
      <c r="AL200" s="508"/>
      <c r="AM200" s="509"/>
      <c r="AN200" s="504"/>
      <c r="AO200" s="505"/>
      <c r="AP200" s="509"/>
      <c r="AQ200" s="504"/>
      <c r="AR200" s="505"/>
      <c r="AS200" s="509"/>
      <c r="AT200" s="505"/>
      <c r="AU200" s="505"/>
      <c r="AV200" s="505"/>
      <c r="AW200" s="512"/>
      <c r="AX200" s="513"/>
      <c r="AY200" s="529"/>
      <c r="AZ200" s="529"/>
      <c r="BA200" s="529"/>
      <c r="BB200" s="529"/>
      <c r="BC200" s="529"/>
      <c r="BD200" s="529"/>
      <c r="BF200" s="514">
        <f>P200*R200*T200</f>
        <v>0</v>
      </c>
      <c r="BG200" s="504">
        <f>U200*W200</f>
        <v>0</v>
      </c>
      <c r="BH200" s="514">
        <f>Z200*AB200*AD200</f>
        <v>0</v>
      </c>
    </row>
    <row r="201" spans="1:60" s="526" customFormat="1" ht="21" customHeight="1" x14ac:dyDescent="0.15">
      <c r="A201" s="542">
        <v>24</v>
      </c>
      <c r="B201" s="916">
        <f>'事業精算 (24)'!$C$6</f>
        <v>0</v>
      </c>
      <c r="C201" s="917"/>
      <c r="D201" s="917"/>
      <c r="E201" s="918"/>
      <c r="F201" s="456">
        <f>'事業精算 (24)'!$F$8</f>
        <v>0</v>
      </c>
      <c r="G201" s="457">
        <f>SUM(G204:G205)</f>
        <v>0</v>
      </c>
      <c r="H201" s="458">
        <f>SUM(F201:G201)</f>
        <v>0</v>
      </c>
      <c r="I201" s="189"/>
      <c r="J201" s="459"/>
      <c r="K201" s="919">
        <f>L202+L203+L206+L207+L208</f>
        <v>0</v>
      </c>
      <c r="L201" s="919"/>
      <c r="M201" s="919"/>
      <c r="N201" s="920"/>
      <c r="O201" s="189"/>
      <c r="P201" s="878">
        <f>'事業精算 (24)'!$E$28</f>
        <v>0</v>
      </c>
      <c r="Q201" s="879"/>
      <c r="R201" s="879"/>
      <c r="S201" s="879"/>
      <c r="T201" s="880"/>
      <c r="U201" s="875">
        <f>'事業精算 (24)'!$H$35</f>
        <v>0</v>
      </c>
      <c r="V201" s="876"/>
      <c r="W201" s="876"/>
      <c r="X201" s="876"/>
      <c r="Y201" s="877"/>
      <c r="Z201" s="881">
        <f>'事業精算 (24)'!$H$39</f>
        <v>0</v>
      </c>
      <c r="AA201" s="879"/>
      <c r="AB201" s="879"/>
      <c r="AC201" s="879"/>
      <c r="AD201" s="880"/>
      <c r="AE201" s="881">
        <f>SUM(AG202:AG208)</f>
        <v>0</v>
      </c>
      <c r="AF201" s="879"/>
      <c r="AG201" s="880"/>
      <c r="AH201" s="881">
        <f>SUM(AJ202:AJ204)</f>
        <v>0</v>
      </c>
      <c r="AI201" s="879"/>
      <c r="AJ201" s="880"/>
      <c r="AK201" s="881">
        <f>'事業精算 (24)'!$E$50</f>
        <v>0</v>
      </c>
      <c r="AL201" s="879"/>
      <c r="AM201" s="880"/>
      <c r="AN201" s="872">
        <f>'事業精算 (24)'!$E$51</f>
        <v>0</v>
      </c>
      <c r="AO201" s="873"/>
      <c r="AP201" s="874"/>
      <c r="AQ201" s="875">
        <f>SUM(AS202:AS203)</f>
        <v>0</v>
      </c>
      <c r="AR201" s="876"/>
      <c r="AS201" s="877"/>
      <c r="AT201" s="602">
        <f>'事業精算 (24)'!$E$54</f>
        <v>0</v>
      </c>
      <c r="AU201" s="602">
        <f>'事業精算 (24)'!$E$55</f>
        <v>0</v>
      </c>
      <c r="AV201" s="460">
        <f>'事業精算 (24)'!$E$56</f>
        <v>0</v>
      </c>
      <c r="AW201" s="461">
        <f>SUM(P201:AV201)</f>
        <v>0</v>
      </c>
      <c r="AX201" s="462">
        <f>K201-AW201</f>
        <v>0</v>
      </c>
      <c r="AY201" s="529"/>
      <c r="AZ201">
        <f>IF(A202=0,0,1)</f>
        <v>0</v>
      </c>
      <c r="BA201" s="529"/>
      <c r="BB201" s="529"/>
      <c r="BC201" s="529"/>
      <c r="BD201" s="529"/>
      <c r="BF201" s="464" t="s">
        <v>2</v>
      </c>
      <c r="BG201" s="465" t="s">
        <v>3</v>
      </c>
      <c r="BH201" s="464" t="s">
        <v>4</v>
      </c>
    </row>
    <row r="202" spans="1:60" s="526" customFormat="1" ht="21" customHeight="1" x14ac:dyDescent="0.15">
      <c r="A202" s="887">
        <f>'事業精算 (24)'!$C$13</f>
        <v>0</v>
      </c>
      <c r="B202" s="466">
        <f>'事業精算 (24)'!$J$6</f>
        <v>0</v>
      </c>
      <c r="C202" s="467" t="s">
        <v>105</v>
      </c>
      <c r="D202" s="467">
        <f>'事業精算 (24)'!$L$6</f>
        <v>0</v>
      </c>
      <c r="E202" s="468" t="s">
        <v>26</v>
      </c>
      <c r="F202" s="469" t="s">
        <v>13</v>
      </c>
      <c r="G202" s="470" t="s">
        <v>13</v>
      </c>
      <c r="H202" s="471" t="s">
        <v>13</v>
      </c>
      <c r="I202" s="189"/>
      <c r="J202" s="472" t="s">
        <v>14</v>
      </c>
      <c r="K202" s="473" t="s">
        <v>196</v>
      </c>
      <c r="L202" s="894">
        <f>'事業精算 (24)'!$G$17</f>
        <v>0</v>
      </c>
      <c r="M202" s="894"/>
      <c r="N202" s="895"/>
      <c r="O202" s="189"/>
      <c r="P202" s="474" t="s">
        <v>25</v>
      </c>
      <c r="Q202" s="475"/>
      <c r="R202" s="476" t="s">
        <v>13</v>
      </c>
      <c r="S202" s="475"/>
      <c r="T202" s="477" t="s">
        <v>26</v>
      </c>
      <c r="U202" s="478" t="s">
        <v>25</v>
      </c>
      <c r="V202" s="475"/>
      <c r="W202" s="476" t="s">
        <v>13</v>
      </c>
      <c r="X202" s="476"/>
      <c r="Y202" s="476"/>
      <c r="Z202" s="478" t="s">
        <v>25</v>
      </c>
      <c r="AA202" s="475"/>
      <c r="AB202" s="476" t="s">
        <v>13</v>
      </c>
      <c r="AC202" s="475"/>
      <c r="AD202" s="477" t="s">
        <v>105</v>
      </c>
      <c r="AE202" s="479" t="s">
        <v>14</v>
      </c>
      <c r="AF202" s="420" t="s">
        <v>29</v>
      </c>
      <c r="AG202" s="480">
        <f>'事業精算 (24)'!$J$40</f>
        <v>0</v>
      </c>
      <c r="AH202" s="479" t="s">
        <v>14</v>
      </c>
      <c r="AI202" s="420" t="s">
        <v>189</v>
      </c>
      <c r="AJ202" s="481">
        <f>'事業精算 (24)'!$J$47</f>
        <v>0</v>
      </c>
      <c r="AK202" s="479"/>
      <c r="AL202" s="420"/>
      <c r="AM202" s="482"/>
      <c r="AN202" s="483"/>
      <c r="AO202" s="475"/>
      <c r="AP202" s="482"/>
      <c r="AQ202" s="483" t="s">
        <v>14</v>
      </c>
      <c r="AR202" s="420" t="s">
        <v>195</v>
      </c>
      <c r="AS202" s="481">
        <f>'事業精算 (24)'!$J$52</f>
        <v>0</v>
      </c>
      <c r="AT202" s="613"/>
      <c r="AU202" s="613"/>
      <c r="AV202" s="475"/>
      <c r="AW202" s="484"/>
      <c r="AX202" s="485"/>
      <c r="AY202" s="529"/>
      <c r="AZ202" s="529"/>
      <c r="BA202" s="529"/>
      <c r="BB202" s="529"/>
      <c r="BC202" s="529"/>
      <c r="BD202" s="529"/>
      <c r="BF202" s="486"/>
      <c r="BG202" s="483"/>
      <c r="BH202" s="487"/>
    </row>
    <row r="203" spans="1:60" s="526" customFormat="1" ht="21" customHeight="1" x14ac:dyDescent="0.15">
      <c r="A203" s="887"/>
      <c r="B203" s="899" t="s">
        <v>41</v>
      </c>
      <c r="C203" s="900"/>
      <c r="D203" s="900"/>
      <c r="E203" s="901"/>
      <c r="F203" s="488" t="s">
        <v>83</v>
      </c>
      <c r="G203" s="475"/>
      <c r="H203" s="489"/>
      <c r="I203" s="189"/>
      <c r="J203" s="472" t="s">
        <v>15</v>
      </c>
      <c r="K203" s="490" t="s">
        <v>199</v>
      </c>
      <c r="L203" s="921">
        <f>'事業精算 (24)'!$G$19</f>
        <v>0</v>
      </c>
      <c r="M203" s="921"/>
      <c r="N203" s="922"/>
      <c r="O203" s="189"/>
      <c r="P203" s="491">
        <f>'事業精算 (24)'!$M$28</f>
        <v>0</v>
      </c>
      <c r="Q203" s="420" t="s">
        <v>24</v>
      </c>
      <c r="R203" s="420">
        <f>'事業精算 (24)'!$O$28</f>
        <v>0</v>
      </c>
      <c r="S203" s="420" t="s">
        <v>24</v>
      </c>
      <c r="T203" s="492">
        <f>'事業精算 (24)'!$Q$28</f>
        <v>0</v>
      </c>
      <c r="U203" s="493">
        <f>'事業精算 (24)'!$M$32</f>
        <v>0</v>
      </c>
      <c r="V203" s="420" t="s">
        <v>24</v>
      </c>
      <c r="W203" s="420">
        <f>'事業精算 (24)'!$O$32</f>
        <v>0</v>
      </c>
      <c r="X203" s="475"/>
      <c r="Y203" s="420"/>
      <c r="Z203" s="493">
        <f>'事業精算 (24)'!$M$36</f>
        <v>0</v>
      </c>
      <c r="AA203" s="420" t="s">
        <v>24</v>
      </c>
      <c r="AB203" s="420">
        <f>'事業精算 (24)'!$O$36</f>
        <v>0</v>
      </c>
      <c r="AC203" s="420" t="s">
        <v>24</v>
      </c>
      <c r="AD203" s="492">
        <f>'事業精算 (24)'!$Q$36</f>
        <v>0</v>
      </c>
      <c r="AE203" s="479" t="s">
        <v>15</v>
      </c>
      <c r="AF203" s="420" t="s">
        <v>28</v>
      </c>
      <c r="AG203" s="480">
        <f>'事業精算 (24)'!$J$41</f>
        <v>0</v>
      </c>
      <c r="AH203" s="479" t="s">
        <v>15</v>
      </c>
      <c r="AI203" s="420" t="s">
        <v>193</v>
      </c>
      <c r="AJ203" s="481">
        <f>'事業精算 (24)'!$J$48</f>
        <v>0</v>
      </c>
      <c r="AK203" s="479"/>
      <c r="AL203" s="420"/>
      <c r="AM203" s="482"/>
      <c r="AN203" s="483"/>
      <c r="AO203" s="475"/>
      <c r="AP203" s="482"/>
      <c r="AQ203" s="483"/>
      <c r="AR203" s="420"/>
      <c r="AS203" s="481"/>
      <c r="AT203" s="613"/>
      <c r="AU203" s="613"/>
      <c r="AV203" s="475"/>
      <c r="AW203" s="484"/>
      <c r="AX203" s="485"/>
      <c r="AY203" s="529"/>
      <c r="AZ203" s="529"/>
      <c r="BA203" s="529"/>
      <c r="BB203" s="529"/>
      <c r="BC203" s="529"/>
      <c r="BD203" s="529"/>
      <c r="BF203" s="487">
        <f>P203*R203*T203</f>
        <v>0</v>
      </c>
      <c r="BG203" s="483">
        <f>U203*W203</f>
        <v>0</v>
      </c>
      <c r="BH203" s="487">
        <f>Z203*AB203*AD203</f>
        <v>0</v>
      </c>
    </row>
    <row r="204" spans="1:60" s="526" customFormat="1" ht="21" customHeight="1" x14ac:dyDescent="0.15">
      <c r="A204" s="887"/>
      <c r="B204" s="896">
        <f>'事業精算 (24)'!$C$11</f>
        <v>0</v>
      </c>
      <c r="C204" s="897"/>
      <c r="D204" s="897"/>
      <c r="E204" s="898"/>
      <c r="F204" s="494" t="s">
        <v>84</v>
      </c>
      <c r="G204" s="475">
        <f>'事業精算 (24)'!$F$9</f>
        <v>0</v>
      </c>
      <c r="H204" s="495" t="s">
        <v>13</v>
      </c>
      <c r="I204" s="189"/>
      <c r="J204" s="496" t="s">
        <v>20</v>
      </c>
      <c r="K204" s="497">
        <f>'事業精算 (24)'!$K$19</f>
        <v>0</v>
      </c>
      <c r="L204" s="420" t="s">
        <v>21</v>
      </c>
      <c r="M204" s="420">
        <f>'事業精算 (24)'!$M$19</f>
        <v>0</v>
      </c>
      <c r="N204" s="498" t="s">
        <v>22</v>
      </c>
      <c r="O204" s="189"/>
      <c r="P204" s="491">
        <f>'事業精算 (24)'!$M$29</f>
        <v>0</v>
      </c>
      <c r="Q204" s="420" t="s">
        <v>24</v>
      </c>
      <c r="R204" s="420">
        <f>'事業精算 (24)'!$O$29</f>
        <v>0</v>
      </c>
      <c r="S204" s="420" t="s">
        <v>24</v>
      </c>
      <c r="T204" s="492">
        <f>'事業精算 (24)'!$Q$29</f>
        <v>0</v>
      </c>
      <c r="U204" s="493">
        <f>'事業精算 (24)'!$M$33</f>
        <v>0</v>
      </c>
      <c r="V204" s="420" t="s">
        <v>24</v>
      </c>
      <c r="W204" s="420">
        <f>'事業精算 (24)'!$O$33</f>
        <v>0</v>
      </c>
      <c r="X204" s="475"/>
      <c r="Y204" s="420"/>
      <c r="Z204" s="493">
        <f>'事業精算 (24)'!$M$37</f>
        <v>0</v>
      </c>
      <c r="AA204" s="420" t="s">
        <v>24</v>
      </c>
      <c r="AB204" s="420">
        <f>'事業精算 (24)'!$O$37</f>
        <v>0</v>
      </c>
      <c r="AC204" s="420" t="s">
        <v>24</v>
      </c>
      <c r="AD204" s="492">
        <f>'事業精算 (24)'!$Q$37</f>
        <v>0</v>
      </c>
      <c r="AE204" s="479" t="s">
        <v>16</v>
      </c>
      <c r="AF204" s="420" t="s">
        <v>104</v>
      </c>
      <c r="AG204" s="480">
        <f>'事業精算 (24)'!$J$42</f>
        <v>0</v>
      </c>
      <c r="AH204" s="479" t="s">
        <v>17</v>
      </c>
      <c r="AI204" s="420" t="s">
        <v>390</v>
      </c>
      <c r="AJ204" s="482">
        <f>'事業精算 (24)'!$J$49</f>
        <v>0</v>
      </c>
      <c r="AK204" s="479"/>
      <c r="AL204" s="420"/>
      <c r="AM204" s="482"/>
      <c r="AN204" s="483"/>
      <c r="AO204" s="475"/>
      <c r="AP204" s="482"/>
      <c r="AQ204" s="483"/>
      <c r="AR204" s="475"/>
      <c r="AS204" s="482"/>
      <c r="AT204" s="614"/>
      <c r="AU204" s="614"/>
      <c r="AV204" s="475"/>
      <c r="AW204" s="484"/>
      <c r="AX204" s="485"/>
      <c r="AY204" s="529"/>
      <c r="AZ204" s="529"/>
      <c r="BA204" s="529"/>
      <c r="BB204" s="529"/>
      <c r="BC204" s="529"/>
      <c r="BD204" s="529"/>
      <c r="BF204" s="487"/>
      <c r="BG204" s="483"/>
      <c r="BH204" s="487"/>
    </row>
    <row r="205" spans="1:60" s="526" customFormat="1" ht="21" customHeight="1" x14ac:dyDescent="0.15">
      <c r="A205" s="887"/>
      <c r="B205" s="896"/>
      <c r="C205" s="897"/>
      <c r="D205" s="897"/>
      <c r="E205" s="898"/>
      <c r="F205" s="494" t="s">
        <v>85</v>
      </c>
      <c r="G205" s="475">
        <f>'事業精算 (24)'!$I$9</f>
        <v>0</v>
      </c>
      <c r="H205" s="495" t="s">
        <v>13</v>
      </c>
      <c r="I205" s="189"/>
      <c r="J205" s="496" t="s">
        <v>20</v>
      </c>
      <c r="K205" s="497">
        <f>'事業精算 (24)'!$K$20</f>
        <v>0</v>
      </c>
      <c r="L205" s="420" t="s">
        <v>21</v>
      </c>
      <c r="M205" s="420">
        <f>'事業精算 (24)'!$M$20</f>
        <v>0</v>
      </c>
      <c r="N205" s="498" t="s">
        <v>22</v>
      </c>
      <c r="O205" s="189"/>
      <c r="P205" s="491">
        <f>'事業精算 (24)'!$M$30</f>
        <v>0</v>
      </c>
      <c r="Q205" s="420" t="s">
        <v>24</v>
      </c>
      <c r="R205" s="420">
        <f>'事業精算 (24)'!$O$30</f>
        <v>0</v>
      </c>
      <c r="S205" s="420" t="s">
        <v>24</v>
      </c>
      <c r="T205" s="492">
        <f>'事業精算 (24)'!$Q$30</f>
        <v>0</v>
      </c>
      <c r="U205" s="493">
        <f>'事業精算 (24)'!$M$34</f>
        <v>0</v>
      </c>
      <c r="V205" s="420" t="s">
        <v>24</v>
      </c>
      <c r="W205" s="420">
        <f>'事業精算 (24)'!$O$34</f>
        <v>0</v>
      </c>
      <c r="X205" s="475"/>
      <c r="Y205" s="420"/>
      <c r="Z205" s="493">
        <f>'事業精算 (24)'!$M$38</f>
        <v>0</v>
      </c>
      <c r="AA205" s="420" t="s">
        <v>24</v>
      </c>
      <c r="AB205" s="420">
        <f>'事業精算 (24)'!$O$38</f>
        <v>0</v>
      </c>
      <c r="AC205" s="420" t="s">
        <v>24</v>
      </c>
      <c r="AD205" s="492">
        <f>'事業精算 (24)'!$Q$38</f>
        <v>0</v>
      </c>
      <c r="AE205" s="479" t="s">
        <v>18</v>
      </c>
      <c r="AF205" s="420" t="s">
        <v>72</v>
      </c>
      <c r="AG205" s="480">
        <f>'事業精算 (24)'!$J$43</f>
        <v>0</v>
      </c>
      <c r="AH205" s="479"/>
      <c r="AI205" s="420"/>
      <c r="AJ205" s="482"/>
      <c r="AK205" s="479"/>
      <c r="AL205" s="420"/>
      <c r="AM205" s="482"/>
      <c r="AN205" s="483"/>
      <c r="AO205" s="475"/>
      <c r="AP205" s="482"/>
      <c r="AQ205" s="483"/>
      <c r="AR205" s="475"/>
      <c r="AS205" s="482"/>
      <c r="AT205" s="614"/>
      <c r="AU205" s="614"/>
      <c r="AV205" s="475"/>
      <c r="AW205" s="484"/>
      <c r="AX205" s="485"/>
      <c r="AY205" s="529"/>
      <c r="AZ205" s="529"/>
      <c r="BA205" s="529"/>
      <c r="BB205" s="529"/>
      <c r="BC205" s="529"/>
      <c r="BD205" s="529"/>
      <c r="BF205" s="487">
        <f>P205*R205*T205</f>
        <v>0</v>
      </c>
      <c r="BG205" s="483">
        <f>U205*W205</f>
        <v>0</v>
      </c>
      <c r="BH205" s="487">
        <f>Z205*AB205*AD205</f>
        <v>0</v>
      </c>
    </row>
    <row r="206" spans="1:60" s="526" customFormat="1" ht="21" customHeight="1" x14ac:dyDescent="0.15">
      <c r="A206" s="887"/>
      <c r="B206" s="899" t="s">
        <v>39</v>
      </c>
      <c r="C206" s="900"/>
      <c r="D206" s="900"/>
      <c r="E206" s="901"/>
      <c r="F206" s="483"/>
      <c r="G206" s="475"/>
      <c r="H206" s="489"/>
      <c r="I206" s="189"/>
      <c r="J206" s="472" t="s">
        <v>17</v>
      </c>
      <c r="K206" s="490" t="s">
        <v>198</v>
      </c>
      <c r="L206" s="904">
        <f>'事業精算 (24)'!$G$18</f>
        <v>0</v>
      </c>
      <c r="M206" s="904"/>
      <c r="N206" s="905"/>
      <c r="O206" s="189"/>
      <c r="P206" s="491">
        <f>'事業精算 (24)'!$M$31</f>
        <v>0</v>
      </c>
      <c r="Q206" s="420" t="s">
        <v>411</v>
      </c>
      <c r="R206" s="420">
        <f>'事業精算 (24)'!$O$31</f>
        <v>0</v>
      </c>
      <c r="S206" s="902" t="s">
        <v>410</v>
      </c>
      <c r="T206" s="903"/>
      <c r="U206" s="493">
        <f>'事業精算 (24)'!$M$35</f>
        <v>0</v>
      </c>
      <c r="V206" s="420" t="s">
        <v>411</v>
      </c>
      <c r="W206" s="420">
        <f>'事業精算 (24)'!$O$35</f>
        <v>0</v>
      </c>
      <c r="X206" s="923" t="s">
        <v>410</v>
      </c>
      <c r="Y206" s="924"/>
      <c r="Z206" s="493">
        <f>'事業精算 (24)'!$M$39</f>
        <v>0</v>
      </c>
      <c r="AA206" s="420" t="s">
        <v>411</v>
      </c>
      <c r="AB206" s="420">
        <f>'事業精算 (24)'!$O$39</f>
        <v>0</v>
      </c>
      <c r="AC206" s="902" t="s">
        <v>410</v>
      </c>
      <c r="AD206" s="903"/>
      <c r="AE206" s="479" t="s">
        <v>27</v>
      </c>
      <c r="AF206" s="420" t="s">
        <v>74</v>
      </c>
      <c r="AG206" s="480">
        <f>'事業精算 (24)'!$J$44</f>
        <v>0</v>
      </c>
      <c r="AH206" s="479"/>
      <c r="AI206" s="420"/>
      <c r="AJ206" s="482"/>
      <c r="AK206" s="479"/>
      <c r="AL206" s="420"/>
      <c r="AM206" s="482"/>
      <c r="AN206" s="483"/>
      <c r="AO206" s="475"/>
      <c r="AP206" s="482"/>
      <c r="AQ206" s="483"/>
      <c r="AR206" s="475"/>
      <c r="AS206" s="482"/>
      <c r="AT206" s="614"/>
      <c r="AU206" s="614"/>
      <c r="AV206" s="475"/>
      <c r="AW206" s="484"/>
      <c r="AX206" s="485"/>
      <c r="AY206" s="529"/>
      <c r="AZ206" s="529"/>
      <c r="BA206" s="529"/>
      <c r="BB206" s="529"/>
      <c r="BC206" s="529"/>
      <c r="BD206" s="529"/>
      <c r="BF206" s="487">
        <f>P206*R206*T206</f>
        <v>0</v>
      </c>
      <c r="BG206" s="483">
        <f>U206*W206</f>
        <v>0</v>
      </c>
      <c r="BH206" s="487">
        <f>Z206*AB206*AD206</f>
        <v>0</v>
      </c>
    </row>
    <row r="207" spans="1:60" s="526" customFormat="1" ht="21" customHeight="1" x14ac:dyDescent="0.15">
      <c r="A207" s="887"/>
      <c r="B207" s="906">
        <f>'事業精算 (24)'!$C$12</f>
        <v>0</v>
      </c>
      <c r="C207" s="907"/>
      <c r="D207" s="907"/>
      <c r="E207" s="908"/>
      <c r="F207" s="483"/>
      <c r="G207" s="475"/>
      <c r="H207" s="489"/>
      <c r="I207" s="189"/>
      <c r="J207" s="472" t="s">
        <v>19</v>
      </c>
      <c r="K207" s="473" t="s">
        <v>200</v>
      </c>
      <c r="L207" s="912">
        <f>'事業精算 (24)'!$G$21</f>
        <v>0</v>
      </c>
      <c r="M207" s="912"/>
      <c r="N207" s="913"/>
      <c r="O207" s="189"/>
      <c r="P207" s="499"/>
      <c r="Q207" s="420"/>
      <c r="R207" s="475"/>
      <c r="S207" s="420"/>
      <c r="T207" s="482"/>
      <c r="U207" s="483"/>
      <c r="V207" s="420"/>
      <c r="W207" s="475"/>
      <c r="X207" s="475"/>
      <c r="Y207" s="475"/>
      <c r="Z207" s="483"/>
      <c r="AA207" s="420"/>
      <c r="AB207" s="475"/>
      <c r="AC207" s="420"/>
      <c r="AD207" s="482"/>
      <c r="AE207" s="479" t="s">
        <v>31</v>
      </c>
      <c r="AF207" s="500" t="s">
        <v>30</v>
      </c>
      <c r="AG207" s="480">
        <f>'事業精算 (24)'!$J$45</f>
        <v>0</v>
      </c>
      <c r="AH207" s="479"/>
      <c r="AI207" s="420"/>
      <c r="AJ207" s="482"/>
      <c r="AK207" s="479"/>
      <c r="AL207" s="473"/>
      <c r="AM207" s="501"/>
      <c r="AN207" s="502"/>
      <c r="AO207" s="503"/>
      <c r="AP207" s="501"/>
      <c r="AQ207" s="502"/>
      <c r="AR207" s="503"/>
      <c r="AS207" s="501"/>
      <c r="AT207" s="615"/>
      <c r="AU207" s="615"/>
      <c r="AV207" s="503"/>
      <c r="AW207" s="484"/>
      <c r="AX207" s="485"/>
      <c r="AY207" s="529"/>
      <c r="AZ207" s="529"/>
      <c r="BA207" s="529"/>
      <c r="BB207" s="529"/>
      <c r="BC207" s="529"/>
      <c r="BD207" s="529"/>
      <c r="BF207" s="487">
        <f>P207*R207*T207</f>
        <v>0</v>
      </c>
      <c r="BG207" s="483">
        <f>U207*W207</f>
        <v>0</v>
      </c>
      <c r="BH207" s="487">
        <f>Z207*AB207*AD207</f>
        <v>0</v>
      </c>
    </row>
    <row r="208" spans="1:60" s="526" customFormat="1" ht="21" customHeight="1" thickBot="1" x14ac:dyDescent="0.2">
      <c r="A208" s="888"/>
      <c r="B208" s="909"/>
      <c r="C208" s="910"/>
      <c r="D208" s="910"/>
      <c r="E208" s="911"/>
      <c r="F208" s="504"/>
      <c r="G208" s="505"/>
      <c r="H208" s="506"/>
      <c r="I208" s="189"/>
      <c r="J208" s="472" t="s">
        <v>27</v>
      </c>
      <c r="K208" s="420" t="s">
        <v>201</v>
      </c>
      <c r="L208" s="914">
        <f>'事業精算 (24)'!$G$22</f>
        <v>0</v>
      </c>
      <c r="M208" s="914"/>
      <c r="N208" s="915"/>
      <c r="O208" s="189"/>
      <c r="P208" s="507"/>
      <c r="Q208" s="508"/>
      <c r="R208" s="505"/>
      <c r="S208" s="508"/>
      <c r="T208" s="509"/>
      <c r="U208" s="504"/>
      <c r="V208" s="508"/>
      <c r="W208" s="505"/>
      <c r="X208" s="505"/>
      <c r="Y208" s="505"/>
      <c r="Z208" s="504"/>
      <c r="AA208" s="508"/>
      <c r="AB208" s="505"/>
      <c r="AC208" s="508"/>
      <c r="AD208" s="509"/>
      <c r="AE208" s="510" t="s">
        <v>70</v>
      </c>
      <c r="AF208" s="508" t="s">
        <v>73</v>
      </c>
      <c r="AG208" s="511">
        <f>'事業精算 (24)'!$J$46</f>
        <v>0</v>
      </c>
      <c r="AH208" s="510"/>
      <c r="AI208" s="508"/>
      <c r="AJ208" s="509"/>
      <c r="AK208" s="510"/>
      <c r="AL208" s="508"/>
      <c r="AM208" s="509"/>
      <c r="AN208" s="504"/>
      <c r="AO208" s="505"/>
      <c r="AP208" s="509"/>
      <c r="AQ208" s="504"/>
      <c r="AR208" s="505"/>
      <c r="AS208" s="509"/>
      <c r="AT208" s="505"/>
      <c r="AU208" s="505"/>
      <c r="AV208" s="505"/>
      <c r="AW208" s="512"/>
      <c r="AX208" s="513"/>
      <c r="AY208" s="529"/>
      <c r="AZ208" s="529"/>
      <c r="BA208" s="529"/>
      <c r="BB208" s="529"/>
      <c r="BC208" s="529"/>
      <c r="BD208" s="529"/>
      <c r="BF208" s="514">
        <f>P208*R208*T208</f>
        <v>0</v>
      </c>
      <c r="BG208" s="504">
        <f>U208*W208</f>
        <v>0</v>
      </c>
      <c r="BH208" s="514">
        <f>Z208*AB208*AD208</f>
        <v>0</v>
      </c>
    </row>
    <row r="209" spans="1:60" s="526" customFormat="1" ht="21" customHeight="1" x14ac:dyDescent="0.15">
      <c r="A209" s="519" t="s">
        <v>7</v>
      </c>
      <c r="B209" s="520">
        <f>SUM(B202,B194,B186,B178)</f>
        <v>0</v>
      </c>
      <c r="C209" s="521" t="s">
        <v>135</v>
      </c>
      <c r="D209" s="521">
        <f>SUM(D202,D194,D178,D186)</f>
        <v>0</v>
      </c>
      <c r="E209" s="522" t="s">
        <v>136</v>
      </c>
      <c r="F209" s="523">
        <f>F177+F185+F193+F201</f>
        <v>0</v>
      </c>
      <c r="G209" s="524">
        <f>G177+G185+G193+G201</f>
        <v>0</v>
      </c>
      <c r="H209" s="525">
        <f>H177+H185+H193+H201</f>
        <v>0</v>
      </c>
      <c r="J209" s="953">
        <f>K177+K185+K193+K201</f>
        <v>0</v>
      </c>
      <c r="K209" s="954"/>
      <c r="L209" s="954"/>
      <c r="M209" s="954"/>
      <c r="N209" s="955"/>
      <c r="P209" s="956">
        <f>P177+P185+P193+P201</f>
        <v>0</v>
      </c>
      <c r="Q209" s="926"/>
      <c r="R209" s="926"/>
      <c r="S209" s="926"/>
      <c r="T209" s="927"/>
      <c r="U209" s="957">
        <f>U177+U185+U193+U201</f>
        <v>0</v>
      </c>
      <c r="V209" s="958"/>
      <c r="W209" s="958"/>
      <c r="X209" s="958"/>
      <c r="Y209" s="959"/>
      <c r="Z209" s="925">
        <f>Z177+Z185+Z193+Z201</f>
        <v>0</v>
      </c>
      <c r="AA209" s="926"/>
      <c r="AB209" s="926"/>
      <c r="AC209" s="926"/>
      <c r="AD209" s="927"/>
      <c r="AE209" s="925">
        <f>AE177+AE185+AE193+AE201</f>
        <v>0</v>
      </c>
      <c r="AF209" s="926"/>
      <c r="AG209" s="927"/>
      <c r="AH209" s="925">
        <f>AH177+AH185+AH193+AH201</f>
        <v>0</v>
      </c>
      <c r="AI209" s="926"/>
      <c r="AJ209" s="927"/>
      <c r="AK209" s="925">
        <f>AK177+AK185+AK193+AK201</f>
        <v>0</v>
      </c>
      <c r="AL209" s="926"/>
      <c r="AM209" s="927"/>
      <c r="AN209" s="925">
        <f>AN177+AN185+AN193+AN201</f>
        <v>0</v>
      </c>
      <c r="AO209" s="926"/>
      <c r="AP209" s="927"/>
      <c r="AQ209" s="925">
        <f>AQ177+AQ185+AQ193+AQ201</f>
        <v>0</v>
      </c>
      <c r="AR209" s="926"/>
      <c r="AS209" s="927"/>
      <c r="AT209" s="603">
        <f>AT177+AT185+AT193+AT201</f>
        <v>0</v>
      </c>
      <c r="AU209" s="603">
        <f>AU177+AU185+AU193+AU201</f>
        <v>0</v>
      </c>
      <c r="AV209" s="524">
        <f>AV177+AV185+AV193+AV201</f>
        <v>0</v>
      </c>
      <c r="AW209" s="527">
        <f>AW177+AW185+AW193+AW201</f>
        <v>0</v>
      </c>
      <c r="AX209" s="528">
        <f>AX177+AX185+AX193+AX201</f>
        <v>0</v>
      </c>
      <c r="AY209" s="529"/>
      <c r="AZ209" s="529"/>
      <c r="BA209" s="529"/>
      <c r="BB209" s="529"/>
      <c r="BC209" s="529"/>
      <c r="BD209" s="529"/>
      <c r="BF209" s="530"/>
      <c r="BG209" s="531"/>
      <c r="BH209" s="530"/>
    </row>
    <row r="210" spans="1:60" s="526" customFormat="1" ht="21" customHeight="1" thickBot="1" x14ac:dyDescent="0.2">
      <c r="A210" s="532" t="s">
        <v>48</v>
      </c>
      <c r="B210" s="533">
        <f>B209+B176</f>
        <v>0</v>
      </c>
      <c r="C210" s="534" t="s">
        <v>135</v>
      </c>
      <c r="D210" s="534">
        <f>D209+D176</f>
        <v>1</v>
      </c>
      <c r="E210" s="535" t="s">
        <v>136</v>
      </c>
      <c r="F210" s="536">
        <f>F209+F176</f>
        <v>5</v>
      </c>
      <c r="G210" s="537">
        <f>G209+G176</f>
        <v>26</v>
      </c>
      <c r="H210" s="538">
        <f>H209+H176</f>
        <v>31</v>
      </c>
      <c r="J210" s="928">
        <f>J209+J176</f>
        <v>1017800</v>
      </c>
      <c r="K210" s="929">
        <f>K209+K176</f>
        <v>0</v>
      </c>
      <c r="L210" s="929">
        <f>L209+L176</f>
        <v>0</v>
      </c>
      <c r="M210" s="929">
        <f>M209+M176</f>
        <v>0</v>
      </c>
      <c r="N210" s="930">
        <f>N209+N176</f>
        <v>0</v>
      </c>
      <c r="P210" s="931">
        <f t="shared" ref="P210:AX210" si="11">P209+P176</f>
        <v>5000</v>
      </c>
      <c r="Q210" s="932">
        <f t="shared" si="11"/>
        <v>0</v>
      </c>
      <c r="R210" s="932">
        <f t="shared" si="11"/>
        <v>0</v>
      </c>
      <c r="S210" s="932">
        <f t="shared" si="11"/>
        <v>0</v>
      </c>
      <c r="T210" s="933">
        <f t="shared" si="11"/>
        <v>0</v>
      </c>
      <c r="U210" s="934">
        <f t="shared" si="11"/>
        <v>2300</v>
      </c>
      <c r="V210" s="935">
        <f t="shared" si="11"/>
        <v>0</v>
      </c>
      <c r="W210" s="935">
        <f t="shared" si="11"/>
        <v>0</v>
      </c>
      <c r="X210" s="935">
        <f t="shared" si="11"/>
        <v>0</v>
      </c>
      <c r="Y210" s="936">
        <f t="shared" si="11"/>
        <v>0</v>
      </c>
      <c r="Z210" s="937">
        <f t="shared" si="11"/>
        <v>0</v>
      </c>
      <c r="AA210" s="932">
        <f t="shared" si="11"/>
        <v>0</v>
      </c>
      <c r="AB210" s="932">
        <f t="shared" si="11"/>
        <v>0</v>
      </c>
      <c r="AC210" s="932">
        <f t="shared" si="11"/>
        <v>0</v>
      </c>
      <c r="AD210" s="933">
        <f t="shared" si="11"/>
        <v>0</v>
      </c>
      <c r="AE210" s="937">
        <f t="shared" si="11"/>
        <v>15500</v>
      </c>
      <c r="AF210" s="932">
        <f t="shared" si="11"/>
        <v>0</v>
      </c>
      <c r="AG210" s="933">
        <f t="shared" si="11"/>
        <v>0</v>
      </c>
      <c r="AH210" s="937">
        <f t="shared" si="11"/>
        <v>0</v>
      </c>
      <c r="AI210" s="932">
        <f t="shared" si="11"/>
        <v>0</v>
      </c>
      <c r="AJ210" s="933">
        <f t="shared" si="11"/>
        <v>0</v>
      </c>
      <c r="AK210" s="937">
        <f t="shared" si="11"/>
        <v>5000</v>
      </c>
      <c r="AL210" s="932">
        <f t="shared" si="11"/>
        <v>0</v>
      </c>
      <c r="AM210" s="933">
        <f t="shared" si="11"/>
        <v>0</v>
      </c>
      <c r="AN210" s="937">
        <f t="shared" si="11"/>
        <v>0</v>
      </c>
      <c r="AO210" s="932">
        <f t="shared" si="11"/>
        <v>0</v>
      </c>
      <c r="AP210" s="933">
        <f t="shared" si="11"/>
        <v>0</v>
      </c>
      <c r="AQ210" s="937">
        <f t="shared" si="11"/>
        <v>0</v>
      </c>
      <c r="AR210" s="932">
        <f t="shared" si="11"/>
        <v>0</v>
      </c>
      <c r="AS210" s="933">
        <f t="shared" si="11"/>
        <v>0</v>
      </c>
      <c r="AT210" s="539">
        <f t="shared" si="11"/>
        <v>300000</v>
      </c>
      <c r="AU210" s="539">
        <f t="shared" si="11"/>
        <v>690000</v>
      </c>
      <c r="AV210" s="539">
        <f t="shared" si="11"/>
        <v>0</v>
      </c>
      <c r="AW210" s="540">
        <f t="shared" si="11"/>
        <v>1017800</v>
      </c>
      <c r="AX210" s="541">
        <f t="shared" si="11"/>
        <v>0</v>
      </c>
      <c r="AY210" s="529"/>
      <c r="AZ210" s="529"/>
      <c r="BA210" s="529"/>
      <c r="BB210" s="529"/>
      <c r="BC210" s="529"/>
      <c r="BD210" s="529"/>
      <c r="BF210" s="530"/>
      <c r="BG210" s="531"/>
      <c r="BH210" s="530"/>
    </row>
    <row r="211" spans="1:60" s="526" customFormat="1" ht="21" customHeight="1" x14ac:dyDescent="0.15">
      <c r="A211" s="542">
        <v>25</v>
      </c>
      <c r="B211" s="916">
        <f>'事業精算 (25)'!$C$6</f>
        <v>0</v>
      </c>
      <c r="C211" s="917"/>
      <c r="D211" s="917"/>
      <c r="E211" s="918"/>
      <c r="F211" s="456">
        <f>'事業精算 (25)'!$F$8</f>
        <v>0</v>
      </c>
      <c r="G211" s="457">
        <f>SUM(G214:G215)</f>
        <v>0</v>
      </c>
      <c r="H211" s="458">
        <f>SUM(F211:G211)</f>
        <v>0</v>
      </c>
      <c r="I211" s="189"/>
      <c r="J211" s="459"/>
      <c r="K211" s="919">
        <f>L212+L213+L216+L217+L218</f>
        <v>0</v>
      </c>
      <c r="L211" s="919"/>
      <c r="M211" s="919"/>
      <c r="N211" s="920"/>
      <c r="O211" s="189"/>
      <c r="P211" s="878">
        <f>'事業精算 (25)'!$E$28</f>
        <v>0</v>
      </c>
      <c r="Q211" s="879"/>
      <c r="R211" s="879"/>
      <c r="S211" s="879"/>
      <c r="T211" s="880"/>
      <c r="U211" s="875">
        <f>'事業精算 (25)'!$H$35</f>
        <v>0</v>
      </c>
      <c r="V211" s="876"/>
      <c r="W211" s="876"/>
      <c r="X211" s="876"/>
      <c r="Y211" s="877"/>
      <c r="Z211" s="881">
        <f>'事業精算 (25)'!$H$39</f>
        <v>0</v>
      </c>
      <c r="AA211" s="879"/>
      <c r="AB211" s="879"/>
      <c r="AC211" s="879"/>
      <c r="AD211" s="880"/>
      <c r="AE211" s="881">
        <f>SUM(AG212:AG218)</f>
        <v>0</v>
      </c>
      <c r="AF211" s="879"/>
      <c r="AG211" s="880"/>
      <c r="AH211" s="881">
        <f>SUM(AJ212:AJ214)</f>
        <v>0</v>
      </c>
      <c r="AI211" s="879"/>
      <c r="AJ211" s="880"/>
      <c r="AK211" s="881">
        <f>'事業精算 (25)'!$E$50</f>
        <v>0</v>
      </c>
      <c r="AL211" s="879"/>
      <c r="AM211" s="880"/>
      <c r="AN211" s="872">
        <f>'事業精算 (25)'!$E$51</f>
        <v>0</v>
      </c>
      <c r="AO211" s="873"/>
      <c r="AP211" s="874"/>
      <c r="AQ211" s="875">
        <f>SUM(AS212:AS213)</f>
        <v>0</v>
      </c>
      <c r="AR211" s="876"/>
      <c r="AS211" s="877"/>
      <c r="AT211" s="602">
        <f>'事業精算 (25)'!$E$54</f>
        <v>0</v>
      </c>
      <c r="AU211" s="602">
        <f>'事業精算 (25)'!$E$55</f>
        <v>0</v>
      </c>
      <c r="AV211" s="460">
        <f>'事業精算 (25)'!$E$56</f>
        <v>0</v>
      </c>
      <c r="AW211" s="461">
        <f>SUM(P211:AV211)</f>
        <v>0</v>
      </c>
      <c r="AX211" s="462">
        <f>K211-AW211</f>
        <v>0</v>
      </c>
      <c r="AY211" s="529"/>
      <c r="AZ211">
        <f>IF(A212=0,0,1)</f>
        <v>0</v>
      </c>
      <c r="BA211" s="529"/>
      <c r="BB211" s="529"/>
      <c r="BC211" s="529"/>
      <c r="BD211" s="529"/>
      <c r="BF211" s="464" t="s">
        <v>2</v>
      </c>
      <c r="BG211" s="465" t="s">
        <v>3</v>
      </c>
      <c r="BH211" s="464" t="s">
        <v>4</v>
      </c>
    </row>
    <row r="212" spans="1:60" s="526" customFormat="1" ht="21" customHeight="1" x14ac:dyDescent="0.15">
      <c r="A212" s="887">
        <f>'事業精算 (25)'!$C$13</f>
        <v>0</v>
      </c>
      <c r="B212" s="466">
        <f>'事業精算 (25)'!$J$6</f>
        <v>0</v>
      </c>
      <c r="C212" s="467" t="s">
        <v>105</v>
      </c>
      <c r="D212" s="467">
        <f>'事業精算 (25)'!$L$6</f>
        <v>0</v>
      </c>
      <c r="E212" s="468" t="s">
        <v>26</v>
      </c>
      <c r="F212" s="469" t="s">
        <v>13</v>
      </c>
      <c r="G212" s="470" t="s">
        <v>13</v>
      </c>
      <c r="H212" s="471" t="s">
        <v>13</v>
      </c>
      <c r="I212" s="189"/>
      <c r="J212" s="472" t="s">
        <v>14</v>
      </c>
      <c r="K212" s="473" t="s">
        <v>196</v>
      </c>
      <c r="L212" s="894">
        <f>'事業精算 (25)'!$G$17</f>
        <v>0</v>
      </c>
      <c r="M212" s="894"/>
      <c r="N212" s="895"/>
      <c r="O212" s="189"/>
      <c r="P212" s="474" t="s">
        <v>25</v>
      </c>
      <c r="Q212" s="475"/>
      <c r="R212" s="476" t="s">
        <v>13</v>
      </c>
      <c r="S212" s="475"/>
      <c r="T212" s="477" t="s">
        <v>26</v>
      </c>
      <c r="U212" s="478" t="s">
        <v>25</v>
      </c>
      <c r="V212" s="475"/>
      <c r="W212" s="476" t="s">
        <v>13</v>
      </c>
      <c r="X212" s="476"/>
      <c r="Y212" s="476"/>
      <c r="Z212" s="478" t="s">
        <v>25</v>
      </c>
      <c r="AA212" s="475"/>
      <c r="AB212" s="476" t="s">
        <v>13</v>
      </c>
      <c r="AC212" s="475"/>
      <c r="AD212" s="477" t="s">
        <v>105</v>
      </c>
      <c r="AE212" s="479" t="s">
        <v>14</v>
      </c>
      <c r="AF212" s="420" t="s">
        <v>29</v>
      </c>
      <c r="AG212" s="480">
        <f>'事業精算 (25)'!$J$40</f>
        <v>0</v>
      </c>
      <c r="AH212" s="479" t="s">
        <v>14</v>
      </c>
      <c r="AI212" s="420" t="s">
        <v>189</v>
      </c>
      <c r="AJ212" s="481">
        <f>'事業精算 (25)'!$J$47</f>
        <v>0</v>
      </c>
      <c r="AK212" s="479"/>
      <c r="AL212" s="420"/>
      <c r="AM212" s="482"/>
      <c r="AN212" s="483"/>
      <c r="AO212" s="475"/>
      <c r="AP212" s="482"/>
      <c r="AQ212" s="483" t="s">
        <v>14</v>
      </c>
      <c r="AR212" s="420" t="s">
        <v>195</v>
      </c>
      <c r="AS212" s="481">
        <f>'事業精算 (25)'!$J$52</f>
        <v>0</v>
      </c>
      <c r="AT212" s="613"/>
      <c r="AU212" s="613"/>
      <c r="AV212" s="475"/>
      <c r="AW212" s="484"/>
      <c r="AX212" s="485"/>
      <c r="AY212" s="529"/>
      <c r="AZ212" s="529"/>
      <c r="BA212" s="529"/>
      <c r="BB212" s="529"/>
      <c r="BC212" s="529"/>
      <c r="BD212" s="529"/>
      <c r="BF212" s="486"/>
      <c r="BG212" s="483"/>
      <c r="BH212" s="487"/>
    </row>
    <row r="213" spans="1:60" s="526" customFormat="1" ht="21" customHeight="1" x14ac:dyDescent="0.15">
      <c r="A213" s="887"/>
      <c r="B213" s="899" t="s">
        <v>41</v>
      </c>
      <c r="C213" s="900"/>
      <c r="D213" s="900"/>
      <c r="E213" s="901"/>
      <c r="F213" s="488" t="s">
        <v>83</v>
      </c>
      <c r="G213" s="475"/>
      <c r="H213" s="489"/>
      <c r="I213" s="189"/>
      <c r="J213" s="472" t="s">
        <v>15</v>
      </c>
      <c r="K213" s="490" t="s">
        <v>199</v>
      </c>
      <c r="L213" s="921">
        <f>'事業精算 (25)'!$G$19</f>
        <v>0</v>
      </c>
      <c r="M213" s="921"/>
      <c r="N213" s="922"/>
      <c r="O213" s="189"/>
      <c r="P213" s="491">
        <f>'事業精算 (25)'!$M$28</f>
        <v>0</v>
      </c>
      <c r="Q213" s="420" t="s">
        <v>24</v>
      </c>
      <c r="R213" s="420">
        <f>'事業精算 (25)'!$O$28</f>
        <v>0</v>
      </c>
      <c r="S213" s="420" t="s">
        <v>24</v>
      </c>
      <c r="T213" s="492">
        <f>'事業精算 (25)'!$Q$28</f>
        <v>0</v>
      </c>
      <c r="U213" s="493">
        <f>'事業精算 (25)'!$M$32</f>
        <v>0</v>
      </c>
      <c r="V213" s="420" t="s">
        <v>24</v>
      </c>
      <c r="W213" s="420">
        <f>'事業精算 (25)'!$O$32</f>
        <v>0</v>
      </c>
      <c r="X213" s="475"/>
      <c r="Y213" s="420"/>
      <c r="Z213" s="493">
        <f>'事業精算 (25)'!$M$36</f>
        <v>0</v>
      </c>
      <c r="AA213" s="420" t="s">
        <v>24</v>
      </c>
      <c r="AB213" s="420">
        <f>'事業精算 (25)'!$O$36</f>
        <v>0</v>
      </c>
      <c r="AC213" s="420" t="s">
        <v>24</v>
      </c>
      <c r="AD213" s="492">
        <f>'事業精算 (25)'!$Q$36</f>
        <v>0</v>
      </c>
      <c r="AE213" s="479" t="s">
        <v>15</v>
      </c>
      <c r="AF213" s="420" t="s">
        <v>28</v>
      </c>
      <c r="AG213" s="480">
        <f>'事業精算 (25)'!$J$41</f>
        <v>0</v>
      </c>
      <c r="AH213" s="479" t="s">
        <v>15</v>
      </c>
      <c r="AI213" s="420" t="s">
        <v>193</v>
      </c>
      <c r="AJ213" s="481">
        <f>'事業精算 (25)'!$J$48</f>
        <v>0</v>
      </c>
      <c r="AK213" s="479"/>
      <c r="AL213" s="420"/>
      <c r="AM213" s="482"/>
      <c r="AN213" s="483"/>
      <c r="AO213" s="475"/>
      <c r="AP213" s="482"/>
      <c r="AQ213" s="483"/>
      <c r="AR213" s="420"/>
      <c r="AS213" s="481"/>
      <c r="AT213" s="613"/>
      <c r="AU213" s="613"/>
      <c r="AV213" s="475"/>
      <c r="AW213" s="484"/>
      <c r="AX213" s="485"/>
      <c r="AY213" s="529"/>
      <c r="AZ213" s="529"/>
      <c r="BA213" s="529"/>
      <c r="BB213" s="529"/>
      <c r="BC213" s="529"/>
      <c r="BD213" s="529"/>
      <c r="BF213" s="487">
        <f>P213*R213*T213</f>
        <v>0</v>
      </c>
      <c r="BG213" s="483">
        <f>U213*W213</f>
        <v>0</v>
      </c>
      <c r="BH213" s="487">
        <f>Z213*AB213*AD213</f>
        <v>0</v>
      </c>
    </row>
    <row r="214" spans="1:60" s="526" customFormat="1" ht="21" customHeight="1" x14ac:dyDescent="0.15">
      <c r="A214" s="887"/>
      <c r="B214" s="896">
        <f>'事業精算 (25)'!$C$11</f>
        <v>0</v>
      </c>
      <c r="C214" s="897"/>
      <c r="D214" s="897"/>
      <c r="E214" s="898"/>
      <c r="F214" s="494" t="s">
        <v>84</v>
      </c>
      <c r="G214" s="475">
        <f>'事業精算 (25)'!$F$9</f>
        <v>0</v>
      </c>
      <c r="H214" s="495" t="s">
        <v>13</v>
      </c>
      <c r="I214" s="189"/>
      <c r="J214" s="496" t="s">
        <v>20</v>
      </c>
      <c r="K214" s="497">
        <f>'事業精算 (25)'!$K$19</f>
        <v>0</v>
      </c>
      <c r="L214" s="420" t="s">
        <v>21</v>
      </c>
      <c r="M214" s="420">
        <f>'事業精算 (25)'!$M$19</f>
        <v>0</v>
      </c>
      <c r="N214" s="498" t="s">
        <v>22</v>
      </c>
      <c r="O214" s="189"/>
      <c r="P214" s="491">
        <f>'事業精算 (25)'!$M$29</f>
        <v>0</v>
      </c>
      <c r="Q214" s="420" t="s">
        <v>24</v>
      </c>
      <c r="R214" s="420">
        <f>'事業精算 (25)'!$O$29</f>
        <v>0</v>
      </c>
      <c r="S214" s="420" t="s">
        <v>24</v>
      </c>
      <c r="T214" s="492">
        <f>'事業精算 (25)'!$Q$29</f>
        <v>0</v>
      </c>
      <c r="U214" s="493">
        <f>'事業精算 (25)'!$M$33</f>
        <v>0</v>
      </c>
      <c r="V214" s="420" t="s">
        <v>24</v>
      </c>
      <c r="W214" s="420">
        <f>'事業精算 (25)'!$O$33</f>
        <v>0</v>
      </c>
      <c r="X214" s="475"/>
      <c r="Y214" s="420"/>
      <c r="Z214" s="493">
        <f>'事業精算 (25)'!$M$37</f>
        <v>0</v>
      </c>
      <c r="AA214" s="420" t="s">
        <v>24</v>
      </c>
      <c r="AB214" s="420">
        <f>'事業精算 (25)'!$O$37</f>
        <v>0</v>
      </c>
      <c r="AC214" s="420" t="s">
        <v>24</v>
      </c>
      <c r="AD214" s="492">
        <f>'事業精算 (25)'!$Q$37</f>
        <v>0</v>
      </c>
      <c r="AE214" s="479" t="s">
        <v>16</v>
      </c>
      <c r="AF214" s="420" t="s">
        <v>104</v>
      </c>
      <c r="AG214" s="480">
        <f>'事業精算 (25)'!$J$42</f>
        <v>0</v>
      </c>
      <c r="AH214" s="479" t="s">
        <v>17</v>
      </c>
      <c r="AI214" s="420" t="s">
        <v>390</v>
      </c>
      <c r="AJ214" s="482">
        <f>'事業精算 (25)'!$J$49</f>
        <v>0</v>
      </c>
      <c r="AK214" s="479"/>
      <c r="AL214" s="420"/>
      <c r="AM214" s="482"/>
      <c r="AN214" s="483"/>
      <c r="AO214" s="475"/>
      <c r="AP214" s="482"/>
      <c r="AQ214" s="483"/>
      <c r="AR214" s="475"/>
      <c r="AS214" s="482"/>
      <c r="AT214" s="614"/>
      <c r="AU214" s="614"/>
      <c r="AV214" s="475"/>
      <c r="AW214" s="484"/>
      <c r="AX214" s="485"/>
      <c r="AY214" s="529"/>
      <c r="AZ214" s="529"/>
      <c r="BA214" s="529"/>
      <c r="BB214" s="529"/>
      <c r="BC214" s="529"/>
      <c r="BD214" s="529"/>
      <c r="BF214" s="487"/>
      <c r="BG214" s="483"/>
      <c r="BH214" s="487"/>
    </row>
    <row r="215" spans="1:60" s="526" customFormat="1" ht="21" customHeight="1" x14ac:dyDescent="0.15">
      <c r="A215" s="887"/>
      <c r="B215" s="896"/>
      <c r="C215" s="897"/>
      <c r="D215" s="897"/>
      <c r="E215" s="898"/>
      <c r="F215" s="494" t="s">
        <v>85</v>
      </c>
      <c r="G215" s="475">
        <f>'事業精算 (25)'!$I$9</f>
        <v>0</v>
      </c>
      <c r="H215" s="495" t="s">
        <v>13</v>
      </c>
      <c r="I215" s="189"/>
      <c r="J215" s="496" t="s">
        <v>20</v>
      </c>
      <c r="K215" s="497">
        <f>'事業精算 (25)'!$K$20</f>
        <v>0</v>
      </c>
      <c r="L215" s="420" t="s">
        <v>21</v>
      </c>
      <c r="M215" s="420">
        <f>'事業精算 (25)'!$M$20</f>
        <v>0</v>
      </c>
      <c r="N215" s="498" t="s">
        <v>22</v>
      </c>
      <c r="O215" s="189"/>
      <c r="P215" s="491">
        <f>'事業精算 (25)'!$M$30</f>
        <v>0</v>
      </c>
      <c r="Q215" s="420" t="s">
        <v>24</v>
      </c>
      <c r="R215" s="420">
        <f>'事業精算 (25)'!$O$30</f>
        <v>0</v>
      </c>
      <c r="S215" s="420" t="s">
        <v>24</v>
      </c>
      <c r="T215" s="492">
        <f>'事業精算 (25)'!$Q$30</f>
        <v>0</v>
      </c>
      <c r="U215" s="493">
        <f>'事業精算 (25)'!$M$34</f>
        <v>0</v>
      </c>
      <c r="V215" s="420" t="s">
        <v>24</v>
      </c>
      <c r="W215" s="420">
        <f>'事業精算 (25)'!$O$34</f>
        <v>0</v>
      </c>
      <c r="X215" s="475"/>
      <c r="Y215" s="420"/>
      <c r="Z215" s="493">
        <f>'事業精算 (25)'!$M$38</f>
        <v>0</v>
      </c>
      <c r="AA215" s="420" t="s">
        <v>24</v>
      </c>
      <c r="AB215" s="420">
        <f>'事業精算 (25)'!$O$38</f>
        <v>0</v>
      </c>
      <c r="AC215" s="420" t="s">
        <v>24</v>
      </c>
      <c r="AD215" s="492">
        <f>'事業精算 (25)'!$Q$38</f>
        <v>0</v>
      </c>
      <c r="AE215" s="479" t="s">
        <v>18</v>
      </c>
      <c r="AF215" s="420" t="s">
        <v>72</v>
      </c>
      <c r="AG215" s="480">
        <f>'事業精算 (25)'!$J$43</f>
        <v>0</v>
      </c>
      <c r="AH215" s="479"/>
      <c r="AI215" s="420"/>
      <c r="AJ215" s="482"/>
      <c r="AK215" s="479"/>
      <c r="AL215" s="420"/>
      <c r="AM215" s="482"/>
      <c r="AN215" s="483"/>
      <c r="AO215" s="475"/>
      <c r="AP215" s="482"/>
      <c r="AQ215" s="483"/>
      <c r="AR215" s="475"/>
      <c r="AS215" s="482"/>
      <c r="AT215" s="614"/>
      <c r="AU215" s="614"/>
      <c r="AV215" s="475"/>
      <c r="AW215" s="484"/>
      <c r="AX215" s="485"/>
      <c r="AY215" s="529"/>
      <c r="AZ215" s="529"/>
      <c r="BA215" s="529"/>
      <c r="BB215" s="529"/>
      <c r="BC215" s="529"/>
      <c r="BD215" s="529"/>
      <c r="BF215" s="487">
        <f>P215*R215*T215</f>
        <v>0</v>
      </c>
      <c r="BG215" s="483">
        <f>U215*W215</f>
        <v>0</v>
      </c>
      <c r="BH215" s="487">
        <f>Z215*AB215*AD215</f>
        <v>0</v>
      </c>
    </row>
    <row r="216" spans="1:60" s="526" customFormat="1" ht="21" customHeight="1" x14ac:dyDescent="0.15">
      <c r="A216" s="887"/>
      <c r="B216" s="899" t="s">
        <v>39</v>
      </c>
      <c r="C216" s="900"/>
      <c r="D216" s="900"/>
      <c r="E216" s="901"/>
      <c r="F216" s="483"/>
      <c r="G216" s="475"/>
      <c r="H216" s="489"/>
      <c r="I216" s="189"/>
      <c r="J216" s="472" t="s">
        <v>17</v>
      </c>
      <c r="K216" s="490" t="s">
        <v>198</v>
      </c>
      <c r="L216" s="904">
        <f>'事業精算 (25)'!$G$18</f>
        <v>0</v>
      </c>
      <c r="M216" s="904"/>
      <c r="N216" s="905"/>
      <c r="O216" s="189"/>
      <c r="P216" s="491">
        <f>'事業精算 (25)'!$M$31</f>
        <v>0</v>
      </c>
      <c r="Q216" s="420" t="s">
        <v>411</v>
      </c>
      <c r="R216" s="420">
        <f>'事業精算 (25)'!$O$31</f>
        <v>0</v>
      </c>
      <c r="S216" s="902" t="s">
        <v>410</v>
      </c>
      <c r="T216" s="903"/>
      <c r="U216" s="493">
        <f>'事業精算 (25)'!$M$35</f>
        <v>0</v>
      </c>
      <c r="V216" s="420" t="s">
        <v>411</v>
      </c>
      <c r="W216" s="420">
        <f>'事業精算 (25)'!$O$35</f>
        <v>0</v>
      </c>
      <c r="X216" s="923" t="s">
        <v>410</v>
      </c>
      <c r="Y216" s="924"/>
      <c r="Z216" s="493">
        <f>'事業精算 (25)'!$M$39</f>
        <v>0</v>
      </c>
      <c r="AA216" s="420" t="s">
        <v>411</v>
      </c>
      <c r="AB216" s="420">
        <f>'事業精算 (25)'!$O$39</f>
        <v>0</v>
      </c>
      <c r="AC216" s="902" t="s">
        <v>410</v>
      </c>
      <c r="AD216" s="903"/>
      <c r="AE216" s="479" t="s">
        <v>27</v>
      </c>
      <c r="AF216" s="420" t="s">
        <v>74</v>
      </c>
      <c r="AG216" s="480">
        <f>'事業精算 (25)'!$J$44</f>
        <v>0</v>
      </c>
      <c r="AH216" s="479"/>
      <c r="AI216" s="420"/>
      <c r="AJ216" s="482"/>
      <c r="AK216" s="479"/>
      <c r="AL216" s="420"/>
      <c r="AM216" s="482"/>
      <c r="AN216" s="483"/>
      <c r="AO216" s="475"/>
      <c r="AP216" s="482"/>
      <c r="AQ216" s="483"/>
      <c r="AR216" s="475"/>
      <c r="AS216" s="482"/>
      <c r="AT216" s="614"/>
      <c r="AU216" s="614"/>
      <c r="AV216" s="475"/>
      <c r="AW216" s="484"/>
      <c r="AX216" s="485"/>
      <c r="AY216" s="529"/>
      <c r="AZ216" s="529"/>
      <c r="BA216" s="529"/>
      <c r="BB216" s="529"/>
      <c r="BC216" s="529"/>
      <c r="BD216" s="529"/>
      <c r="BF216" s="487">
        <f>P216*R216*T216</f>
        <v>0</v>
      </c>
      <c r="BG216" s="483">
        <f>U216*W216</f>
        <v>0</v>
      </c>
      <c r="BH216" s="487">
        <f>Z216*AB216*AD216</f>
        <v>0</v>
      </c>
    </row>
    <row r="217" spans="1:60" s="526" customFormat="1" ht="21" customHeight="1" x14ac:dyDescent="0.15">
      <c r="A217" s="887"/>
      <c r="B217" s="906">
        <f>'事業精算 (25)'!$C$12</f>
        <v>0</v>
      </c>
      <c r="C217" s="907"/>
      <c r="D217" s="907"/>
      <c r="E217" s="908"/>
      <c r="F217" s="483"/>
      <c r="G217" s="475"/>
      <c r="H217" s="489"/>
      <c r="I217" s="189"/>
      <c r="J217" s="472" t="s">
        <v>19</v>
      </c>
      <c r="K217" s="473" t="s">
        <v>200</v>
      </c>
      <c r="L217" s="912">
        <f>'事業精算 (25)'!$G$21</f>
        <v>0</v>
      </c>
      <c r="M217" s="912"/>
      <c r="N217" s="913"/>
      <c r="O217" s="189"/>
      <c r="P217" s="499"/>
      <c r="Q217" s="420"/>
      <c r="R217" s="475"/>
      <c r="S217" s="420"/>
      <c r="T217" s="482"/>
      <c r="U217" s="483"/>
      <c r="V217" s="420"/>
      <c r="W217" s="475"/>
      <c r="X217" s="475"/>
      <c r="Y217" s="475"/>
      <c r="Z217" s="483"/>
      <c r="AA217" s="420"/>
      <c r="AB217" s="475"/>
      <c r="AC217" s="420"/>
      <c r="AD217" s="482"/>
      <c r="AE217" s="479" t="s">
        <v>31</v>
      </c>
      <c r="AF217" s="500" t="s">
        <v>30</v>
      </c>
      <c r="AG217" s="480">
        <f>'事業精算 (25)'!$J$45</f>
        <v>0</v>
      </c>
      <c r="AH217" s="479"/>
      <c r="AI217" s="420"/>
      <c r="AJ217" s="482"/>
      <c r="AK217" s="479"/>
      <c r="AL217" s="473"/>
      <c r="AM217" s="501"/>
      <c r="AN217" s="502"/>
      <c r="AO217" s="503"/>
      <c r="AP217" s="501"/>
      <c r="AQ217" s="502"/>
      <c r="AR217" s="503"/>
      <c r="AS217" s="501"/>
      <c r="AT217" s="615"/>
      <c r="AU217" s="615"/>
      <c r="AV217" s="503"/>
      <c r="AW217" s="484"/>
      <c r="AX217" s="485"/>
      <c r="AY217" s="529"/>
      <c r="AZ217" s="529"/>
      <c r="BA217" s="529"/>
      <c r="BB217" s="529"/>
      <c r="BC217" s="529"/>
      <c r="BD217" s="529"/>
      <c r="BF217" s="487">
        <f>P217*R217*T217</f>
        <v>0</v>
      </c>
      <c r="BG217" s="483">
        <f>U217*W217</f>
        <v>0</v>
      </c>
      <c r="BH217" s="487">
        <f>Z217*AB217*AD217</f>
        <v>0</v>
      </c>
    </row>
    <row r="218" spans="1:60" s="526" customFormat="1" ht="21" customHeight="1" x14ac:dyDescent="0.15">
      <c r="A218" s="888"/>
      <c r="B218" s="909"/>
      <c r="C218" s="910"/>
      <c r="D218" s="910"/>
      <c r="E218" s="911"/>
      <c r="F218" s="504"/>
      <c r="G218" s="505"/>
      <c r="H218" s="506"/>
      <c r="I218" s="189"/>
      <c r="J218" s="472" t="s">
        <v>27</v>
      </c>
      <c r="K218" s="420" t="s">
        <v>201</v>
      </c>
      <c r="L218" s="914">
        <f>'事業精算 (25)'!$G$22</f>
        <v>0</v>
      </c>
      <c r="M218" s="914"/>
      <c r="N218" s="915"/>
      <c r="O218" s="189"/>
      <c r="P218" s="507"/>
      <c r="Q218" s="508"/>
      <c r="R218" s="505"/>
      <c r="S218" s="508"/>
      <c r="T218" s="509"/>
      <c r="U218" s="504"/>
      <c r="V218" s="508"/>
      <c r="W218" s="505"/>
      <c r="X218" s="505"/>
      <c r="Y218" s="505"/>
      <c r="Z218" s="504"/>
      <c r="AA218" s="508"/>
      <c r="AB218" s="505"/>
      <c r="AC218" s="508"/>
      <c r="AD218" s="509"/>
      <c r="AE218" s="510" t="s">
        <v>70</v>
      </c>
      <c r="AF218" s="508" t="s">
        <v>73</v>
      </c>
      <c r="AG218" s="511">
        <f>'事業精算 (25)'!$J$46</f>
        <v>0</v>
      </c>
      <c r="AH218" s="510"/>
      <c r="AI218" s="508"/>
      <c r="AJ218" s="509"/>
      <c r="AK218" s="510"/>
      <c r="AL218" s="508"/>
      <c r="AM218" s="509"/>
      <c r="AN218" s="504"/>
      <c r="AO218" s="505"/>
      <c r="AP218" s="509"/>
      <c r="AQ218" s="504"/>
      <c r="AR218" s="505"/>
      <c r="AS218" s="509"/>
      <c r="AT218" s="505"/>
      <c r="AU218" s="505"/>
      <c r="AV218" s="505"/>
      <c r="AW218" s="512"/>
      <c r="AX218" s="513"/>
      <c r="AY218" s="529"/>
      <c r="AZ218" s="529"/>
      <c r="BA218" s="529"/>
      <c r="BB218" s="529"/>
      <c r="BC218" s="529"/>
      <c r="BD218" s="529"/>
      <c r="BF218" s="514">
        <f>P218*R218*T218</f>
        <v>0</v>
      </c>
      <c r="BG218" s="504">
        <f>U218*W218</f>
        <v>0</v>
      </c>
      <c r="BH218" s="514">
        <f>Z218*AB218*AD218</f>
        <v>0</v>
      </c>
    </row>
    <row r="219" spans="1:60" s="526" customFormat="1" ht="21" customHeight="1" x14ac:dyDescent="0.15">
      <c r="A219" s="542">
        <v>26</v>
      </c>
      <c r="B219" s="916">
        <f>'事業精算 (26)'!$C$6</f>
        <v>0</v>
      </c>
      <c r="C219" s="917"/>
      <c r="D219" s="917"/>
      <c r="E219" s="918"/>
      <c r="F219" s="456">
        <f>'事業精算 (26)'!$F$8</f>
        <v>0</v>
      </c>
      <c r="G219" s="457">
        <f>SUM(G222:G223)</f>
        <v>0</v>
      </c>
      <c r="H219" s="458">
        <f>SUM(F219:G219)</f>
        <v>0</v>
      </c>
      <c r="I219" s="189"/>
      <c r="J219" s="459"/>
      <c r="K219" s="919">
        <f>L220+L221+L224+L225+L226</f>
        <v>0</v>
      </c>
      <c r="L219" s="919"/>
      <c r="M219" s="919"/>
      <c r="N219" s="920"/>
      <c r="O219" s="189"/>
      <c r="P219" s="878">
        <f>'事業精算 (26)'!$E$28</f>
        <v>0</v>
      </c>
      <c r="Q219" s="879"/>
      <c r="R219" s="879"/>
      <c r="S219" s="879"/>
      <c r="T219" s="880"/>
      <c r="U219" s="875">
        <f>'事業精算 (26)'!$H$35</f>
        <v>0</v>
      </c>
      <c r="V219" s="876"/>
      <c r="W219" s="876"/>
      <c r="X219" s="876"/>
      <c r="Y219" s="877"/>
      <c r="Z219" s="881">
        <f>'事業精算 (26)'!$H$39</f>
        <v>0</v>
      </c>
      <c r="AA219" s="879"/>
      <c r="AB219" s="879"/>
      <c r="AC219" s="879"/>
      <c r="AD219" s="880"/>
      <c r="AE219" s="881">
        <f>SUM(AG220:AG226)</f>
        <v>0</v>
      </c>
      <c r="AF219" s="879"/>
      <c r="AG219" s="880"/>
      <c r="AH219" s="881">
        <f>SUM(AJ220:AJ222)</f>
        <v>0</v>
      </c>
      <c r="AI219" s="879"/>
      <c r="AJ219" s="880"/>
      <c r="AK219" s="881">
        <f>'事業精算 (26)'!$E$50</f>
        <v>0</v>
      </c>
      <c r="AL219" s="879"/>
      <c r="AM219" s="880"/>
      <c r="AN219" s="872">
        <f>'事業精算 (26)'!$E$51</f>
        <v>0</v>
      </c>
      <c r="AO219" s="873"/>
      <c r="AP219" s="874"/>
      <c r="AQ219" s="875">
        <f>SUM(AS220:AS221)</f>
        <v>0</v>
      </c>
      <c r="AR219" s="876"/>
      <c r="AS219" s="877"/>
      <c r="AT219" s="602">
        <f>'事業精算 (26)'!$E$54</f>
        <v>0</v>
      </c>
      <c r="AU219" s="602">
        <f>'事業精算 (26)'!$E$55</f>
        <v>0</v>
      </c>
      <c r="AV219" s="460">
        <f>'事業精算 (26)'!$E$56</f>
        <v>0</v>
      </c>
      <c r="AW219" s="461">
        <f>SUM(P219:AV219)</f>
        <v>0</v>
      </c>
      <c r="AX219" s="462">
        <f>K219-AW219</f>
        <v>0</v>
      </c>
      <c r="AY219" s="529"/>
      <c r="AZ219">
        <f>IF(A220=0,0,1)</f>
        <v>0</v>
      </c>
      <c r="BA219" s="529"/>
      <c r="BB219" s="529"/>
      <c r="BC219" s="529"/>
      <c r="BD219" s="529"/>
      <c r="BF219" s="464" t="s">
        <v>2</v>
      </c>
      <c r="BG219" s="465" t="s">
        <v>3</v>
      </c>
      <c r="BH219" s="464" t="s">
        <v>4</v>
      </c>
    </row>
    <row r="220" spans="1:60" s="526" customFormat="1" ht="21" customHeight="1" x14ac:dyDescent="0.15">
      <c r="A220" s="887">
        <f>'事業精算 (26)'!$C$13</f>
        <v>0</v>
      </c>
      <c r="B220" s="466">
        <f>'事業精算 (26)'!$J$6</f>
        <v>0</v>
      </c>
      <c r="C220" s="467" t="s">
        <v>105</v>
      </c>
      <c r="D220" s="467">
        <f>'事業精算 (26)'!$L$6</f>
        <v>0</v>
      </c>
      <c r="E220" s="468" t="s">
        <v>26</v>
      </c>
      <c r="F220" s="469" t="s">
        <v>13</v>
      </c>
      <c r="G220" s="470" t="s">
        <v>13</v>
      </c>
      <c r="H220" s="471" t="s">
        <v>13</v>
      </c>
      <c r="I220" s="189"/>
      <c r="J220" s="472" t="s">
        <v>14</v>
      </c>
      <c r="K220" s="473" t="s">
        <v>196</v>
      </c>
      <c r="L220" s="894">
        <f>'事業精算 (26)'!$G$17</f>
        <v>0</v>
      </c>
      <c r="M220" s="894"/>
      <c r="N220" s="895"/>
      <c r="O220" s="189"/>
      <c r="P220" s="474" t="s">
        <v>25</v>
      </c>
      <c r="Q220" s="475"/>
      <c r="R220" s="476" t="s">
        <v>13</v>
      </c>
      <c r="S220" s="475"/>
      <c r="T220" s="477" t="s">
        <v>26</v>
      </c>
      <c r="U220" s="478" t="s">
        <v>25</v>
      </c>
      <c r="V220" s="475"/>
      <c r="W220" s="476" t="s">
        <v>13</v>
      </c>
      <c r="X220" s="476"/>
      <c r="Y220" s="476"/>
      <c r="Z220" s="478" t="s">
        <v>25</v>
      </c>
      <c r="AA220" s="475"/>
      <c r="AB220" s="476" t="s">
        <v>13</v>
      </c>
      <c r="AC220" s="475"/>
      <c r="AD220" s="477" t="s">
        <v>105</v>
      </c>
      <c r="AE220" s="479" t="s">
        <v>14</v>
      </c>
      <c r="AF220" s="420" t="s">
        <v>29</v>
      </c>
      <c r="AG220" s="480">
        <f>'事業精算 (26)'!$J$40</f>
        <v>0</v>
      </c>
      <c r="AH220" s="479" t="s">
        <v>14</v>
      </c>
      <c r="AI220" s="420" t="s">
        <v>189</v>
      </c>
      <c r="AJ220" s="481">
        <f>'事業精算 (26)'!$J$47</f>
        <v>0</v>
      </c>
      <c r="AK220" s="479"/>
      <c r="AL220" s="420"/>
      <c r="AM220" s="482"/>
      <c r="AN220" s="483"/>
      <c r="AO220" s="475"/>
      <c r="AP220" s="482"/>
      <c r="AQ220" s="483" t="s">
        <v>14</v>
      </c>
      <c r="AR220" s="420" t="s">
        <v>195</v>
      </c>
      <c r="AS220" s="481">
        <f>'事業精算 (26)'!$J$52</f>
        <v>0</v>
      </c>
      <c r="AT220" s="613"/>
      <c r="AU220" s="613"/>
      <c r="AV220" s="475"/>
      <c r="AW220" s="484"/>
      <c r="AX220" s="485"/>
      <c r="AY220" s="529"/>
      <c r="AZ220" s="529"/>
      <c r="BA220" s="529"/>
      <c r="BB220" s="529"/>
      <c r="BC220" s="529"/>
      <c r="BD220" s="529"/>
      <c r="BF220" s="486"/>
      <c r="BG220" s="483"/>
      <c r="BH220" s="487"/>
    </row>
    <row r="221" spans="1:60" s="526" customFormat="1" ht="21" customHeight="1" x14ac:dyDescent="0.15">
      <c r="A221" s="887"/>
      <c r="B221" s="899" t="s">
        <v>41</v>
      </c>
      <c r="C221" s="900"/>
      <c r="D221" s="900"/>
      <c r="E221" s="901"/>
      <c r="F221" s="488" t="s">
        <v>83</v>
      </c>
      <c r="G221" s="475"/>
      <c r="H221" s="489"/>
      <c r="I221" s="189"/>
      <c r="J221" s="472" t="s">
        <v>15</v>
      </c>
      <c r="K221" s="490" t="s">
        <v>199</v>
      </c>
      <c r="L221" s="921">
        <f>'事業精算 (26)'!$G$19</f>
        <v>0</v>
      </c>
      <c r="M221" s="921"/>
      <c r="N221" s="922"/>
      <c r="O221" s="189"/>
      <c r="P221" s="491">
        <f>'事業精算 (26)'!$M$28</f>
        <v>0</v>
      </c>
      <c r="Q221" s="420" t="s">
        <v>24</v>
      </c>
      <c r="R221" s="420">
        <f>'事業精算 (26)'!$O$28</f>
        <v>0</v>
      </c>
      <c r="S221" s="420" t="s">
        <v>24</v>
      </c>
      <c r="T221" s="492">
        <f>'事業精算 (26)'!$Q$28</f>
        <v>0</v>
      </c>
      <c r="U221" s="493">
        <f>'事業精算 (26)'!$M$32</f>
        <v>0</v>
      </c>
      <c r="V221" s="420" t="s">
        <v>24</v>
      </c>
      <c r="W221" s="420">
        <f>'事業精算 (26)'!$O$32</f>
        <v>0</v>
      </c>
      <c r="X221" s="475"/>
      <c r="Y221" s="420"/>
      <c r="Z221" s="493">
        <f>'事業精算 (26)'!$M$36</f>
        <v>0</v>
      </c>
      <c r="AA221" s="420" t="s">
        <v>24</v>
      </c>
      <c r="AB221" s="420">
        <f>'事業精算 (26)'!$O$36</f>
        <v>0</v>
      </c>
      <c r="AC221" s="420" t="s">
        <v>24</v>
      </c>
      <c r="AD221" s="492">
        <f>'事業精算 (26)'!$Q$36</f>
        <v>0</v>
      </c>
      <c r="AE221" s="479" t="s">
        <v>15</v>
      </c>
      <c r="AF221" s="420" t="s">
        <v>28</v>
      </c>
      <c r="AG221" s="480">
        <f>'事業精算 (26)'!$J$41</f>
        <v>0</v>
      </c>
      <c r="AH221" s="479" t="s">
        <v>15</v>
      </c>
      <c r="AI221" s="420" t="s">
        <v>193</v>
      </c>
      <c r="AJ221" s="481">
        <f>'事業精算 (26)'!$J$48</f>
        <v>0</v>
      </c>
      <c r="AK221" s="479"/>
      <c r="AL221" s="420"/>
      <c r="AM221" s="482"/>
      <c r="AN221" s="483"/>
      <c r="AO221" s="475"/>
      <c r="AP221" s="482"/>
      <c r="AQ221" s="483"/>
      <c r="AR221" s="420"/>
      <c r="AS221" s="481"/>
      <c r="AT221" s="613"/>
      <c r="AU221" s="613"/>
      <c r="AV221" s="475"/>
      <c r="AW221" s="484"/>
      <c r="AX221" s="485"/>
      <c r="AY221" s="529"/>
      <c r="AZ221" s="529"/>
      <c r="BA221" s="529"/>
      <c r="BB221" s="529"/>
      <c r="BC221" s="529"/>
      <c r="BD221" s="529"/>
      <c r="BF221" s="487">
        <f>P221*R221*T221</f>
        <v>0</v>
      </c>
      <c r="BG221" s="483">
        <f>U221*W221</f>
        <v>0</v>
      </c>
      <c r="BH221" s="487">
        <f>Z221*AB221*AD221</f>
        <v>0</v>
      </c>
    </row>
    <row r="222" spans="1:60" s="526" customFormat="1" ht="21" customHeight="1" x14ac:dyDescent="0.15">
      <c r="A222" s="887"/>
      <c r="B222" s="896">
        <f>'事業精算 (26)'!$C$11</f>
        <v>0</v>
      </c>
      <c r="C222" s="897"/>
      <c r="D222" s="897"/>
      <c r="E222" s="898"/>
      <c r="F222" s="494" t="s">
        <v>84</v>
      </c>
      <c r="G222" s="475">
        <f>'事業精算 (26)'!$F$9</f>
        <v>0</v>
      </c>
      <c r="H222" s="495" t="s">
        <v>13</v>
      </c>
      <c r="I222" s="189"/>
      <c r="J222" s="496" t="s">
        <v>20</v>
      </c>
      <c r="K222" s="497">
        <f>'事業精算 (26)'!$K$19</f>
        <v>0</v>
      </c>
      <c r="L222" s="420" t="s">
        <v>21</v>
      </c>
      <c r="M222" s="420">
        <f>'事業精算 (26)'!$M$19</f>
        <v>0</v>
      </c>
      <c r="N222" s="498" t="s">
        <v>22</v>
      </c>
      <c r="O222" s="189"/>
      <c r="P222" s="491">
        <f>'事業精算 (26)'!$M$29</f>
        <v>0</v>
      </c>
      <c r="Q222" s="420" t="s">
        <v>24</v>
      </c>
      <c r="R222" s="420">
        <f>'事業精算 (26)'!$O$29</f>
        <v>0</v>
      </c>
      <c r="S222" s="420" t="s">
        <v>24</v>
      </c>
      <c r="T222" s="492">
        <f>'事業精算 (26)'!$Q$29</f>
        <v>0</v>
      </c>
      <c r="U222" s="493">
        <f>'事業精算 (26)'!$M$33</f>
        <v>0</v>
      </c>
      <c r="V222" s="420" t="s">
        <v>24</v>
      </c>
      <c r="W222" s="420">
        <f>'事業精算 (26)'!$O$33</f>
        <v>0</v>
      </c>
      <c r="X222" s="475"/>
      <c r="Y222" s="420"/>
      <c r="Z222" s="493">
        <f>'事業精算 (26)'!$M$37</f>
        <v>0</v>
      </c>
      <c r="AA222" s="420" t="s">
        <v>24</v>
      </c>
      <c r="AB222" s="420">
        <f>'事業精算 (26)'!$O$37</f>
        <v>0</v>
      </c>
      <c r="AC222" s="420" t="s">
        <v>24</v>
      </c>
      <c r="AD222" s="492">
        <f>'事業精算 (26)'!$Q$37</f>
        <v>0</v>
      </c>
      <c r="AE222" s="479" t="s">
        <v>16</v>
      </c>
      <c r="AF222" s="420" t="s">
        <v>104</v>
      </c>
      <c r="AG222" s="480">
        <f>'事業精算 (26)'!$J$42</f>
        <v>0</v>
      </c>
      <c r="AH222" s="479" t="s">
        <v>17</v>
      </c>
      <c r="AI222" s="420" t="s">
        <v>390</v>
      </c>
      <c r="AJ222" s="482">
        <f>'事業精算 (26)'!$J$49</f>
        <v>0</v>
      </c>
      <c r="AK222" s="479"/>
      <c r="AL222" s="420"/>
      <c r="AM222" s="482"/>
      <c r="AN222" s="483"/>
      <c r="AO222" s="475"/>
      <c r="AP222" s="482"/>
      <c r="AQ222" s="483"/>
      <c r="AR222" s="475"/>
      <c r="AS222" s="482"/>
      <c r="AT222" s="614"/>
      <c r="AU222" s="614"/>
      <c r="AV222" s="475"/>
      <c r="AW222" s="484"/>
      <c r="AX222" s="485"/>
      <c r="AY222" s="529"/>
      <c r="AZ222" s="529"/>
      <c r="BA222" s="529"/>
      <c r="BB222" s="529"/>
      <c r="BC222" s="529"/>
      <c r="BD222" s="529"/>
      <c r="BF222" s="487"/>
      <c r="BG222" s="483"/>
      <c r="BH222" s="487"/>
    </row>
    <row r="223" spans="1:60" s="526" customFormat="1" ht="21" customHeight="1" x14ac:dyDescent="0.15">
      <c r="A223" s="887"/>
      <c r="B223" s="896"/>
      <c r="C223" s="897"/>
      <c r="D223" s="897"/>
      <c r="E223" s="898"/>
      <c r="F223" s="494" t="s">
        <v>85</v>
      </c>
      <c r="G223" s="475">
        <f>'事業精算 (26)'!$I$9</f>
        <v>0</v>
      </c>
      <c r="H223" s="495" t="s">
        <v>13</v>
      </c>
      <c r="I223" s="189"/>
      <c r="J223" s="496" t="s">
        <v>20</v>
      </c>
      <c r="K223" s="497">
        <f>'事業精算 (26)'!$K$20</f>
        <v>0</v>
      </c>
      <c r="L223" s="420" t="s">
        <v>21</v>
      </c>
      <c r="M223" s="420">
        <f>'事業精算 (26)'!$M$20</f>
        <v>0</v>
      </c>
      <c r="N223" s="498" t="s">
        <v>22</v>
      </c>
      <c r="O223" s="189"/>
      <c r="P223" s="491">
        <f>'事業精算 (26)'!$M$30</f>
        <v>0</v>
      </c>
      <c r="Q223" s="420" t="s">
        <v>24</v>
      </c>
      <c r="R223" s="420">
        <f>'事業精算 (26)'!$O$30</f>
        <v>0</v>
      </c>
      <c r="S223" s="420" t="s">
        <v>24</v>
      </c>
      <c r="T223" s="492">
        <f>'事業精算 (26)'!$Q$30</f>
        <v>0</v>
      </c>
      <c r="U223" s="493">
        <f>'事業精算 (26)'!$M$34</f>
        <v>0</v>
      </c>
      <c r="V223" s="420" t="s">
        <v>24</v>
      </c>
      <c r="W223" s="420">
        <f>'事業精算 (26)'!$O$34</f>
        <v>0</v>
      </c>
      <c r="X223" s="475"/>
      <c r="Y223" s="420"/>
      <c r="Z223" s="493">
        <f>'事業精算 (26)'!$M$38</f>
        <v>0</v>
      </c>
      <c r="AA223" s="420" t="s">
        <v>24</v>
      </c>
      <c r="AB223" s="420">
        <f>'事業精算 (26)'!$O$38</f>
        <v>0</v>
      </c>
      <c r="AC223" s="420" t="s">
        <v>24</v>
      </c>
      <c r="AD223" s="492">
        <f>'事業精算 (26)'!$Q$38</f>
        <v>0</v>
      </c>
      <c r="AE223" s="479" t="s">
        <v>18</v>
      </c>
      <c r="AF223" s="420" t="s">
        <v>72</v>
      </c>
      <c r="AG223" s="480">
        <f>'事業精算 (26)'!$J$43</f>
        <v>0</v>
      </c>
      <c r="AH223" s="479"/>
      <c r="AI223" s="420"/>
      <c r="AJ223" s="482"/>
      <c r="AK223" s="479"/>
      <c r="AL223" s="420"/>
      <c r="AM223" s="482"/>
      <c r="AN223" s="483"/>
      <c r="AO223" s="475"/>
      <c r="AP223" s="482"/>
      <c r="AQ223" s="483"/>
      <c r="AR223" s="475"/>
      <c r="AS223" s="482"/>
      <c r="AT223" s="614"/>
      <c r="AU223" s="614"/>
      <c r="AV223" s="475"/>
      <c r="AW223" s="484"/>
      <c r="AX223" s="485"/>
      <c r="AY223" s="529"/>
      <c r="AZ223" s="529"/>
      <c r="BA223" s="529"/>
      <c r="BB223" s="529"/>
      <c r="BC223" s="529"/>
      <c r="BD223" s="529"/>
      <c r="BF223" s="487">
        <f>P223*R223*T223</f>
        <v>0</v>
      </c>
      <c r="BG223" s="483">
        <f>U223*W223</f>
        <v>0</v>
      </c>
      <c r="BH223" s="487">
        <f>Z223*AB223*AD223</f>
        <v>0</v>
      </c>
    </row>
    <row r="224" spans="1:60" s="526" customFormat="1" ht="21" customHeight="1" x14ac:dyDescent="0.15">
      <c r="A224" s="887"/>
      <c r="B224" s="899" t="s">
        <v>39</v>
      </c>
      <c r="C224" s="900"/>
      <c r="D224" s="900"/>
      <c r="E224" s="901"/>
      <c r="F224" s="483"/>
      <c r="G224" s="475"/>
      <c r="H224" s="489"/>
      <c r="I224" s="189"/>
      <c r="J224" s="472" t="s">
        <v>17</v>
      </c>
      <c r="K224" s="490" t="s">
        <v>198</v>
      </c>
      <c r="L224" s="904">
        <f>'事業精算 (26)'!$G$18</f>
        <v>0</v>
      </c>
      <c r="M224" s="904"/>
      <c r="N224" s="905"/>
      <c r="O224" s="189"/>
      <c r="P224" s="491">
        <f>'事業精算 (26)'!$M$31</f>
        <v>0</v>
      </c>
      <c r="Q224" s="420" t="s">
        <v>411</v>
      </c>
      <c r="R224" s="420">
        <f>'事業精算 (26)'!$O$31</f>
        <v>0</v>
      </c>
      <c r="S224" s="902" t="s">
        <v>410</v>
      </c>
      <c r="T224" s="903"/>
      <c r="U224" s="493">
        <f>'事業精算 (26)'!$M$35</f>
        <v>0</v>
      </c>
      <c r="V224" s="420" t="s">
        <v>411</v>
      </c>
      <c r="W224" s="420">
        <f>'事業精算 (26)'!$O$35</f>
        <v>0</v>
      </c>
      <c r="X224" s="923" t="s">
        <v>410</v>
      </c>
      <c r="Y224" s="924"/>
      <c r="Z224" s="493">
        <f>'事業精算 (26)'!$M$39</f>
        <v>0</v>
      </c>
      <c r="AA224" s="420" t="s">
        <v>411</v>
      </c>
      <c r="AB224" s="420">
        <f>'事業精算 (26)'!$O$39</f>
        <v>0</v>
      </c>
      <c r="AC224" s="902" t="s">
        <v>410</v>
      </c>
      <c r="AD224" s="903"/>
      <c r="AE224" s="479" t="s">
        <v>27</v>
      </c>
      <c r="AF224" s="420" t="s">
        <v>74</v>
      </c>
      <c r="AG224" s="480">
        <f>'事業精算 (26)'!$J$44</f>
        <v>0</v>
      </c>
      <c r="AH224" s="479"/>
      <c r="AI224" s="420"/>
      <c r="AJ224" s="482"/>
      <c r="AK224" s="479"/>
      <c r="AL224" s="420"/>
      <c r="AM224" s="482"/>
      <c r="AN224" s="483"/>
      <c r="AO224" s="475"/>
      <c r="AP224" s="482"/>
      <c r="AQ224" s="483"/>
      <c r="AR224" s="475"/>
      <c r="AS224" s="482"/>
      <c r="AT224" s="614"/>
      <c r="AU224" s="614"/>
      <c r="AV224" s="475"/>
      <c r="AW224" s="484"/>
      <c r="AX224" s="485"/>
      <c r="AY224" s="529"/>
      <c r="AZ224" s="529"/>
      <c r="BA224" s="529"/>
      <c r="BB224" s="529"/>
      <c r="BC224" s="529"/>
      <c r="BD224" s="529"/>
      <c r="BF224" s="487">
        <f>P224*R224*T224</f>
        <v>0</v>
      </c>
      <c r="BG224" s="483">
        <f>U224*W224</f>
        <v>0</v>
      </c>
      <c r="BH224" s="487">
        <f>Z224*AB224*AD224</f>
        <v>0</v>
      </c>
    </row>
    <row r="225" spans="1:60" s="526" customFormat="1" ht="21" customHeight="1" x14ac:dyDescent="0.15">
      <c r="A225" s="887"/>
      <c r="B225" s="906">
        <f>'事業精算 (26)'!$C$12</f>
        <v>0</v>
      </c>
      <c r="C225" s="907"/>
      <c r="D225" s="907"/>
      <c r="E225" s="908"/>
      <c r="F225" s="483"/>
      <c r="G225" s="475"/>
      <c r="H225" s="489"/>
      <c r="I225" s="189"/>
      <c r="J225" s="472" t="s">
        <v>19</v>
      </c>
      <c r="K225" s="473" t="s">
        <v>200</v>
      </c>
      <c r="L225" s="912">
        <f>'事業精算 (26)'!$G$21</f>
        <v>0</v>
      </c>
      <c r="M225" s="912"/>
      <c r="N225" s="913"/>
      <c r="O225" s="189"/>
      <c r="P225" s="499"/>
      <c r="Q225" s="420"/>
      <c r="R225" s="475"/>
      <c r="S225" s="420"/>
      <c r="T225" s="482"/>
      <c r="U225" s="483"/>
      <c r="V225" s="420"/>
      <c r="W225" s="475"/>
      <c r="X225" s="475"/>
      <c r="Y225" s="475"/>
      <c r="Z225" s="483"/>
      <c r="AA225" s="420"/>
      <c r="AB225" s="475"/>
      <c r="AC225" s="420"/>
      <c r="AD225" s="482"/>
      <c r="AE225" s="479" t="s">
        <v>31</v>
      </c>
      <c r="AF225" s="500" t="s">
        <v>30</v>
      </c>
      <c r="AG225" s="480">
        <f>'事業精算 (26)'!$J$45</f>
        <v>0</v>
      </c>
      <c r="AH225" s="479"/>
      <c r="AI225" s="420"/>
      <c r="AJ225" s="482"/>
      <c r="AK225" s="479"/>
      <c r="AL225" s="473"/>
      <c r="AM225" s="501"/>
      <c r="AN225" s="502"/>
      <c r="AO225" s="503"/>
      <c r="AP225" s="501"/>
      <c r="AQ225" s="502"/>
      <c r="AR225" s="503"/>
      <c r="AS225" s="501"/>
      <c r="AT225" s="615"/>
      <c r="AU225" s="615"/>
      <c r="AV225" s="503"/>
      <c r="AW225" s="484"/>
      <c r="AX225" s="485"/>
      <c r="AY225" s="529"/>
      <c r="AZ225" s="529"/>
      <c r="BA225" s="529"/>
      <c r="BB225" s="529"/>
      <c r="BC225" s="529"/>
      <c r="BD225" s="529"/>
      <c r="BF225" s="487">
        <f>P225*R225*T225</f>
        <v>0</v>
      </c>
      <c r="BG225" s="483">
        <f>U225*W225</f>
        <v>0</v>
      </c>
      <c r="BH225" s="487">
        <f>Z225*AB225*AD225</f>
        <v>0</v>
      </c>
    </row>
    <row r="226" spans="1:60" s="526" customFormat="1" ht="21" customHeight="1" x14ac:dyDescent="0.15">
      <c r="A226" s="888"/>
      <c r="B226" s="909"/>
      <c r="C226" s="910"/>
      <c r="D226" s="910"/>
      <c r="E226" s="911"/>
      <c r="F226" s="504"/>
      <c r="G226" s="505"/>
      <c r="H226" s="506"/>
      <c r="I226" s="189"/>
      <c r="J226" s="472" t="s">
        <v>27</v>
      </c>
      <c r="K226" s="420" t="s">
        <v>201</v>
      </c>
      <c r="L226" s="914">
        <f>'事業精算 (26)'!$G$22</f>
        <v>0</v>
      </c>
      <c r="M226" s="914"/>
      <c r="N226" s="915"/>
      <c r="O226" s="189"/>
      <c r="P226" s="507"/>
      <c r="Q226" s="508"/>
      <c r="R226" s="505"/>
      <c r="S226" s="508"/>
      <c r="T226" s="509"/>
      <c r="U226" s="504"/>
      <c r="V226" s="508"/>
      <c r="W226" s="505"/>
      <c r="X226" s="505"/>
      <c r="Y226" s="505"/>
      <c r="Z226" s="504"/>
      <c r="AA226" s="508"/>
      <c r="AB226" s="505"/>
      <c r="AC226" s="508"/>
      <c r="AD226" s="509"/>
      <c r="AE226" s="510" t="s">
        <v>70</v>
      </c>
      <c r="AF226" s="508" t="s">
        <v>73</v>
      </c>
      <c r="AG226" s="511">
        <f>'事業精算 (26)'!$J$46</f>
        <v>0</v>
      </c>
      <c r="AH226" s="510"/>
      <c r="AI226" s="508"/>
      <c r="AJ226" s="509"/>
      <c r="AK226" s="510"/>
      <c r="AL226" s="508"/>
      <c r="AM226" s="509"/>
      <c r="AN226" s="504"/>
      <c r="AO226" s="505"/>
      <c r="AP226" s="509"/>
      <c r="AQ226" s="504"/>
      <c r="AR226" s="505"/>
      <c r="AS226" s="509"/>
      <c r="AT226" s="505"/>
      <c r="AU226" s="505"/>
      <c r="AV226" s="505"/>
      <c r="AW226" s="512"/>
      <c r="AX226" s="513"/>
      <c r="AY226" s="529"/>
      <c r="AZ226" s="529"/>
      <c r="BA226" s="529"/>
      <c r="BB226" s="529"/>
      <c r="BC226" s="529"/>
      <c r="BD226" s="529"/>
      <c r="BF226" s="514">
        <f>P226*R226*T226</f>
        <v>0</v>
      </c>
      <c r="BG226" s="504">
        <f>U226*W226</f>
        <v>0</v>
      </c>
      <c r="BH226" s="514">
        <f>Z226*AB226*AD226</f>
        <v>0</v>
      </c>
    </row>
    <row r="227" spans="1:60" s="526" customFormat="1" ht="21" customHeight="1" x14ac:dyDescent="0.15">
      <c r="A227" s="542">
        <v>27</v>
      </c>
      <c r="B227" s="916">
        <f>'事業精算 (27)'!$C$6</f>
        <v>0</v>
      </c>
      <c r="C227" s="917"/>
      <c r="D227" s="917"/>
      <c r="E227" s="918"/>
      <c r="F227" s="456">
        <f>'事業精算 (27)'!$F$8</f>
        <v>0</v>
      </c>
      <c r="G227" s="457">
        <f>SUM(G230:G231)</f>
        <v>0</v>
      </c>
      <c r="H227" s="458">
        <f>SUM(F227:G227)</f>
        <v>0</v>
      </c>
      <c r="I227" s="189"/>
      <c r="J227" s="459"/>
      <c r="K227" s="919">
        <f>L228+L229+L232+L233+L234</f>
        <v>0</v>
      </c>
      <c r="L227" s="919"/>
      <c r="M227" s="919"/>
      <c r="N227" s="920"/>
      <c r="O227" s="189"/>
      <c r="P227" s="878">
        <f>'事業精算 (27)'!$E$28</f>
        <v>0</v>
      </c>
      <c r="Q227" s="879"/>
      <c r="R227" s="879"/>
      <c r="S227" s="879"/>
      <c r="T227" s="880"/>
      <c r="U227" s="875">
        <f>'事業精算 (27)'!$H$35</f>
        <v>0</v>
      </c>
      <c r="V227" s="876"/>
      <c r="W227" s="876"/>
      <c r="X227" s="876"/>
      <c r="Y227" s="877"/>
      <c r="Z227" s="881">
        <f>'事業精算 (27)'!$H$39</f>
        <v>0</v>
      </c>
      <c r="AA227" s="879"/>
      <c r="AB227" s="879"/>
      <c r="AC227" s="879"/>
      <c r="AD227" s="880"/>
      <c r="AE227" s="881">
        <f>SUM(AG228:AG234)</f>
        <v>0</v>
      </c>
      <c r="AF227" s="879"/>
      <c r="AG227" s="880"/>
      <c r="AH227" s="881">
        <f>SUM(AJ228:AJ230)</f>
        <v>0</v>
      </c>
      <c r="AI227" s="879"/>
      <c r="AJ227" s="880"/>
      <c r="AK227" s="881">
        <f>'事業精算 (27)'!$E$50</f>
        <v>0</v>
      </c>
      <c r="AL227" s="879"/>
      <c r="AM227" s="880"/>
      <c r="AN227" s="872">
        <f>'事業精算 (27)'!$E$51</f>
        <v>0</v>
      </c>
      <c r="AO227" s="873"/>
      <c r="AP227" s="874"/>
      <c r="AQ227" s="875">
        <f>SUM(AS228:AS229)</f>
        <v>0</v>
      </c>
      <c r="AR227" s="876"/>
      <c r="AS227" s="877"/>
      <c r="AT227" s="602">
        <f>'事業精算 (27)'!$E$54</f>
        <v>0</v>
      </c>
      <c r="AU227" s="602">
        <f>'事業精算 (27)'!$E$55</f>
        <v>0</v>
      </c>
      <c r="AV227" s="460">
        <f>'事業精算 (27)'!$E$56</f>
        <v>0</v>
      </c>
      <c r="AW227" s="461">
        <f>SUM(P227:AV227)</f>
        <v>0</v>
      </c>
      <c r="AX227" s="462">
        <f>K227-AW227</f>
        <v>0</v>
      </c>
      <c r="AY227" s="529"/>
      <c r="AZ227">
        <f>IF(A228=0,0,1)</f>
        <v>0</v>
      </c>
      <c r="BA227" s="529"/>
      <c r="BB227" s="529"/>
      <c r="BC227" s="529"/>
      <c r="BD227" s="529"/>
      <c r="BF227" s="464" t="s">
        <v>2</v>
      </c>
      <c r="BG227" s="465" t="s">
        <v>3</v>
      </c>
      <c r="BH227" s="464" t="s">
        <v>4</v>
      </c>
    </row>
    <row r="228" spans="1:60" s="526" customFormat="1" ht="21" customHeight="1" x14ac:dyDescent="0.15">
      <c r="A228" s="887">
        <f>'事業精算 (27)'!$C$13</f>
        <v>0</v>
      </c>
      <c r="B228" s="466">
        <f>'事業精算 (27)'!$J$6</f>
        <v>0</v>
      </c>
      <c r="C228" s="467" t="s">
        <v>105</v>
      </c>
      <c r="D228" s="467">
        <f>'事業精算 (27)'!$L$6</f>
        <v>0</v>
      </c>
      <c r="E228" s="468" t="s">
        <v>26</v>
      </c>
      <c r="F228" s="469" t="s">
        <v>13</v>
      </c>
      <c r="G228" s="470" t="s">
        <v>13</v>
      </c>
      <c r="H228" s="471" t="s">
        <v>13</v>
      </c>
      <c r="I228" s="189"/>
      <c r="J228" s="472" t="s">
        <v>14</v>
      </c>
      <c r="K228" s="473" t="s">
        <v>196</v>
      </c>
      <c r="L228" s="894">
        <f>'事業精算 (27)'!$G$17</f>
        <v>0</v>
      </c>
      <c r="M228" s="894"/>
      <c r="N228" s="895"/>
      <c r="O228" s="189"/>
      <c r="P228" s="474" t="s">
        <v>25</v>
      </c>
      <c r="Q228" s="475"/>
      <c r="R228" s="476" t="s">
        <v>13</v>
      </c>
      <c r="S228" s="475"/>
      <c r="T228" s="477" t="s">
        <v>26</v>
      </c>
      <c r="U228" s="478" t="s">
        <v>25</v>
      </c>
      <c r="V228" s="475"/>
      <c r="W228" s="476" t="s">
        <v>13</v>
      </c>
      <c r="X228" s="476"/>
      <c r="Y228" s="476"/>
      <c r="Z228" s="478" t="s">
        <v>25</v>
      </c>
      <c r="AA228" s="475"/>
      <c r="AB228" s="476" t="s">
        <v>13</v>
      </c>
      <c r="AC228" s="475"/>
      <c r="AD228" s="477" t="s">
        <v>105</v>
      </c>
      <c r="AE228" s="479" t="s">
        <v>14</v>
      </c>
      <c r="AF228" s="420" t="s">
        <v>29</v>
      </c>
      <c r="AG228" s="480">
        <f>'事業精算 (27)'!$J$40</f>
        <v>0</v>
      </c>
      <c r="AH228" s="479" t="s">
        <v>14</v>
      </c>
      <c r="AI228" s="420" t="s">
        <v>189</v>
      </c>
      <c r="AJ228" s="481">
        <f>'事業精算 (27)'!$J$47</f>
        <v>0</v>
      </c>
      <c r="AK228" s="479"/>
      <c r="AL228" s="420"/>
      <c r="AM228" s="482"/>
      <c r="AN228" s="483"/>
      <c r="AO228" s="475"/>
      <c r="AP228" s="482"/>
      <c r="AQ228" s="483" t="s">
        <v>14</v>
      </c>
      <c r="AR228" s="420" t="s">
        <v>195</v>
      </c>
      <c r="AS228" s="481">
        <f>'事業精算 (27)'!$J$52</f>
        <v>0</v>
      </c>
      <c r="AT228" s="613"/>
      <c r="AU228" s="613"/>
      <c r="AV228" s="475"/>
      <c r="AW228" s="484"/>
      <c r="AX228" s="485"/>
      <c r="AY228" s="529"/>
      <c r="AZ228" s="529"/>
      <c r="BA228" s="529"/>
      <c r="BB228" s="529"/>
      <c r="BC228" s="529"/>
      <c r="BD228" s="529"/>
      <c r="BF228" s="486"/>
      <c r="BG228" s="483"/>
      <c r="BH228" s="487"/>
    </row>
    <row r="229" spans="1:60" s="526" customFormat="1" ht="21" customHeight="1" x14ac:dyDescent="0.15">
      <c r="A229" s="887"/>
      <c r="B229" s="899" t="s">
        <v>41</v>
      </c>
      <c r="C229" s="900"/>
      <c r="D229" s="900"/>
      <c r="E229" s="901"/>
      <c r="F229" s="488" t="s">
        <v>83</v>
      </c>
      <c r="G229" s="475"/>
      <c r="H229" s="489"/>
      <c r="I229" s="189"/>
      <c r="J229" s="472" t="s">
        <v>15</v>
      </c>
      <c r="K229" s="490" t="s">
        <v>199</v>
      </c>
      <c r="L229" s="921">
        <f>'事業精算 (27)'!$G$19</f>
        <v>0</v>
      </c>
      <c r="M229" s="921"/>
      <c r="N229" s="922"/>
      <c r="O229" s="189"/>
      <c r="P229" s="491">
        <f>'事業精算 (27)'!$M$28</f>
        <v>0</v>
      </c>
      <c r="Q229" s="420" t="s">
        <v>24</v>
      </c>
      <c r="R229" s="420">
        <f>'事業精算 (27)'!$O$28</f>
        <v>0</v>
      </c>
      <c r="S229" s="420" t="s">
        <v>24</v>
      </c>
      <c r="T229" s="492">
        <f>'事業精算 (1)'!$Q$28</f>
        <v>1</v>
      </c>
      <c r="U229" s="493">
        <f>'事業精算 (27)'!$M$32</f>
        <v>0</v>
      </c>
      <c r="V229" s="420" t="s">
        <v>24</v>
      </c>
      <c r="W229" s="420">
        <f>'事業精算 (27)'!$O$32</f>
        <v>0</v>
      </c>
      <c r="X229" s="475"/>
      <c r="Y229" s="420"/>
      <c r="Z229" s="493">
        <f>'事業精算 (27)'!$M$36</f>
        <v>0</v>
      </c>
      <c r="AA229" s="420" t="s">
        <v>24</v>
      </c>
      <c r="AB229" s="420">
        <f>'事業精算 (27)'!$O$36</f>
        <v>0</v>
      </c>
      <c r="AC229" s="420" t="s">
        <v>24</v>
      </c>
      <c r="AD229" s="492">
        <f>'事業精算 (27)'!$Q$36</f>
        <v>0</v>
      </c>
      <c r="AE229" s="479" t="s">
        <v>15</v>
      </c>
      <c r="AF229" s="420" t="s">
        <v>28</v>
      </c>
      <c r="AG229" s="480">
        <f>'事業精算 (27)'!$J$41</f>
        <v>0</v>
      </c>
      <c r="AH229" s="479" t="s">
        <v>15</v>
      </c>
      <c r="AI229" s="420" t="s">
        <v>193</v>
      </c>
      <c r="AJ229" s="481">
        <f>'事業精算 (27)'!$J$48</f>
        <v>0</v>
      </c>
      <c r="AK229" s="479"/>
      <c r="AL229" s="420"/>
      <c r="AM229" s="482"/>
      <c r="AN229" s="483"/>
      <c r="AO229" s="475"/>
      <c r="AP229" s="482"/>
      <c r="AQ229" s="483"/>
      <c r="AR229" s="420"/>
      <c r="AS229" s="481"/>
      <c r="AT229" s="613"/>
      <c r="AU229" s="613"/>
      <c r="AV229" s="475"/>
      <c r="AW229" s="484"/>
      <c r="AX229" s="485"/>
      <c r="AY229" s="529"/>
      <c r="AZ229" s="529"/>
      <c r="BA229" s="529"/>
      <c r="BB229" s="529"/>
      <c r="BC229" s="529"/>
      <c r="BD229" s="529"/>
      <c r="BF229" s="487">
        <f>P229*R229*T229</f>
        <v>0</v>
      </c>
      <c r="BG229" s="483">
        <f>U229*W229</f>
        <v>0</v>
      </c>
      <c r="BH229" s="487">
        <f>Z229*AB229*AD229</f>
        <v>0</v>
      </c>
    </row>
    <row r="230" spans="1:60" s="526" customFormat="1" ht="21" customHeight="1" x14ac:dyDescent="0.15">
      <c r="A230" s="887"/>
      <c r="B230" s="896">
        <f>'事業精算 (27)'!$C$11</f>
        <v>0</v>
      </c>
      <c r="C230" s="897"/>
      <c r="D230" s="897"/>
      <c r="E230" s="898"/>
      <c r="F230" s="494" t="s">
        <v>84</v>
      </c>
      <c r="G230" s="475">
        <f>'事業精算 (27)'!$F$9</f>
        <v>0</v>
      </c>
      <c r="H230" s="495" t="s">
        <v>13</v>
      </c>
      <c r="I230" s="189"/>
      <c r="J230" s="496" t="s">
        <v>20</v>
      </c>
      <c r="K230" s="497">
        <f>'事業精算 (27)'!$K$19</f>
        <v>0</v>
      </c>
      <c r="L230" s="420" t="s">
        <v>21</v>
      </c>
      <c r="M230" s="420">
        <f>'事業精算 (27)'!$M$19</f>
        <v>0</v>
      </c>
      <c r="N230" s="498" t="s">
        <v>22</v>
      </c>
      <c r="O230" s="189"/>
      <c r="P230" s="491">
        <f>'事業精算 (27)'!$M$29</f>
        <v>0</v>
      </c>
      <c r="Q230" s="420" t="s">
        <v>24</v>
      </c>
      <c r="R230" s="420">
        <f>'事業精算 (27)'!$O$29</f>
        <v>0</v>
      </c>
      <c r="S230" s="420" t="s">
        <v>24</v>
      </c>
      <c r="T230" s="492">
        <f>'事業精算 (1)'!$Q$29</f>
        <v>0</v>
      </c>
      <c r="U230" s="493">
        <f>'事業精算 (27)'!$M$33</f>
        <v>0</v>
      </c>
      <c r="V230" s="420" t="s">
        <v>24</v>
      </c>
      <c r="W230" s="420">
        <f>'事業精算 (27)'!$O$33</f>
        <v>0</v>
      </c>
      <c r="X230" s="475"/>
      <c r="Y230" s="420"/>
      <c r="Z230" s="493">
        <f>'事業精算 (27)'!$M$37</f>
        <v>0</v>
      </c>
      <c r="AA230" s="420" t="s">
        <v>24</v>
      </c>
      <c r="AB230" s="420">
        <f>'事業精算 (27)'!$O$37</f>
        <v>0</v>
      </c>
      <c r="AC230" s="420" t="s">
        <v>24</v>
      </c>
      <c r="AD230" s="492">
        <f>'事業精算 (27)'!$Q$37</f>
        <v>0</v>
      </c>
      <c r="AE230" s="479" t="s">
        <v>16</v>
      </c>
      <c r="AF230" s="420" t="s">
        <v>104</v>
      </c>
      <c r="AG230" s="480">
        <f>'事業精算 (27)'!$J$42</f>
        <v>0</v>
      </c>
      <c r="AH230" s="479" t="s">
        <v>17</v>
      </c>
      <c r="AI230" s="420" t="s">
        <v>390</v>
      </c>
      <c r="AJ230" s="482">
        <f>'事業精算 (27)'!$J$49</f>
        <v>0</v>
      </c>
      <c r="AK230" s="479"/>
      <c r="AL230" s="420"/>
      <c r="AM230" s="482"/>
      <c r="AN230" s="483"/>
      <c r="AO230" s="475"/>
      <c r="AP230" s="482"/>
      <c r="AQ230" s="483"/>
      <c r="AR230" s="475"/>
      <c r="AS230" s="482"/>
      <c r="AT230" s="614"/>
      <c r="AU230" s="614"/>
      <c r="AV230" s="475"/>
      <c r="AW230" s="484"/>
      <c r="AX230" s="485"/>
      <c r="AY230" s="529"/>
      <c r="AZ230" s="529"/>
      <c r="BA230" s="529"/>
      <c r="BB230" s="529"/>
      <c r="BC230" s="529"/>
      <c r="BD230" s="529"/>
      <c r="BF230" s="487"/>
      <c r="BG230" s="483"/>
      <c r="BH230" s="487"/>
    </row>
    <row r="231" spans="1:60" s="526" customFormat="1" ht="21" customHeight="1" x14ac:dyDescent="0.15">
      <c r="A231" s="887"/>
      <c r="B231" s="896"/>
      <c r="C231" s="897"/>
      <c r="D231" s="897"/>
      <c r="E231" s="898"/>
      <c r="F231" s="494" t="s">
        <v>85</v>
      </c>
      <c r="G231" s="475">
        <f>'事業精算 (27)'!$I$9</f>
        <v>0</v>
      </c>
      <c r="H231" s="495" t="s">
        <v>13</v>
      </c>
      <c r="I231" s="189"/>
      <c r="J231" s="496" t="s">
        <v>20</v>
      </c>
      <c r="K231" s="497">
        <f>'事業精算 (27)'!$K$20</f>
        <v>0</v>
      </c>
      <c r="L231" s="420" t="s">
        <v>21</v>
      </c>
      <c r="M231" s="420">
        <f>'事業精算 (27)'!$M$20</f>
        <v>0</v>
      </c>
      <c r="N231" s="498" t="s">
        <v>22</v>
      </c>
      <c r="O231" s="189"/>
      <c r="P231" s="491">
        <f>'事業精算 (27)'!$M$30</f>
        <v>0</v>
      </c>
      <c r="Q231" s="420" t="s">
        <v>24</v>
      </c>
      <c r="R231" s="420">
        <f>'事業精算 (27)'!$O$30</f>
        <v>0</v>
      </c>
      <c r="S231" s="420" t="s">
        <v>24</v>
      </c>
      <c r="T231" s="492">
        <f>'事業精算 (1)'!$Q$30</f>
        <v>0</v>
      </c>
      <c r="U231" s="493">
        <f>'事業精算 (27)'!$M$34</f>
        <v>0</v>
      </c>
      <c r="V231" s="420" t="s">
        <v>24</v>
      </c>
      <c r="W231" s="420">
        <f>'事業精算 (27)'!$O$34</f>
        <v>0</v>
      </c>
      <c r="X231" s="475"/>
      <c r="Y231" s="420"/>
      <c r="Z231" s="493">
        <f>'事業精算 (27)'!$M$38</f>
        <v>0</v>
      </c>
      <c r="AA231" s="420" t="s">
        <v>24</v>
      </c>
      <c r="AB231" s="420">
        <f>'事業精算 (27)'!$O$38</f>
        <v>0</v>
      </c>
      <c r="AC231" s="420" t="s">
        <v>24</v>
      </c>
      <c r="AD231" s="492">
        <f>'事業精算 (27)'!$Q$38</f>
        <v>0</v>
      </c>
      <c r="AE231" s="479" t="s">
        <v>18</v>
      </c>
      <c r="AF231" s="420" t="s">
        <v>72</v>
      </c>
      <c r="AG231" s="480">
        <f>'事業精算 (27)'!$J$43</f>
        <v>0</v>
      </c>
      <c r="AH231" s="479"/>
      <c r="AI231" s="420"/>
      <c r="AJ231" s="482"/>
      <c r="AK231" s="479"/>
      <c r="AL231" s="420"/>
      <c r="AM231" s="482"/>
      <c r="AN231" s="483"/>
      <c r="AO231" s="475"/>
      <c r="AP231" s="482"/>
      <c r="AQ231" s="483"/>
      <c r="AR231" s="475"/>
      <c r="AS231" s="482"/>
      <c r="AT231" s="614"/>
      <c r="AU231" s="614"/>
      <c r="AV231" s="475"/>
      <c r="AW231" s="484"/>
      <c r="AX231" s="485"/>
      <c r="AY231" s="529"/>
      <c r="AZ231" s="529"/>
      <c r="BA231" s="529"/>
      <c r="BB231" s="529"/>
      <c r="BC231" s="529"/>
      <c r="BD231" s="529"/>
      <c r="BF231" s="487">
        <f>P231*R231*T231</f>
        <v>0</v>
      </c>
      <c r="BG231" s="483">
        <f>U231*W231</f>
        <v>0</v>
      </c>
      <c r="BH231" s="487">
        <f>Z231*AB231*AD231</f>
        <v>0</v>
      </c>
    </row>
    <row r="232" spans="1:60" s="526" customFormat="1" ht="21" customHeight="1" x14ac:dyDescent="0.15">
      <c r="A232" s="887"/>
      <c r="B232" s="899" t="s">
        <v>39</v>
      </c>
      <c r="C232" s="900"/>
      <c r="D232" s="900"/>
      <c r="E232" s="901"/>
      <c r="F232" s="483"/>
      <c r="G232" s="475"/>
      <c r="H232" s="489"/>
      <c r="I232" s="189"/>
      <c r="J232" s="472" t="s">
        <v>17</v>
      </c>
      <c r="K232" s="490" t="s">
        <v>198</v>
      </c>
      <c r="L232" s="904">
        <f>'事業精算 (27)'!$G$18</f>
        <v>0</v>
      </c>
      <c r="M232" s="904"/>
      <c r="N232" s="905"/>
      <c r="O232" s="189"/>
      <c r="P232" s="491">
        <f>'事業精算 (27)'!$M$31</f>
        <v>0</v>
      </c>
      <c r="Q232" s="420" t="s">
        <v>411</v>
      </c>
      <c r="R232" s="420">
        <f>'事業精算 (27)'!$O$31</f>
        <v>0</v>
      </c>
      <c r="S232" s="902" t="s">
        <v>410</v>
      </c>
      <c r="T232" s="903"/>
      <c r="U232" s="493">
        <f>'事業精算 (27)'!$M$35</f>
        <v>0</v>
      </c>
      <c r="V232" s="420" t="s">
        <v>411</v>
      </c>
      <c r="W232" s="420">
        <f>'事業精算 (27)'!$O$35</f>
        <v>0</v>
      </c>
      <c r="X232" s="923" t="s">
        <v>410</v>
      </c>
      <c r="Y232" s="924"/>
      <c r="Z232" s="493">
        <f>'事業精算 (27)'!$M$39</f>
        <v>0</v>
      </c>
      <c r="AA232" s="420" t="s">
        <v>411</v>
      </c>
      <c r="AB232" s="420">
        <f>'事業精算 (27)'!$O$39</f>
        <v>0</v>
      </c>
      <c r="AC232" s="902" t="s">
        <v>410</v>
      </c>
      <c r="AD232" s="903"/>
      <c r="AE232" s="479" t="s">
        <v>27</v>
      </c>
      <c r="AF232" s="420" t="s">
        <v>74</v>
      </c>
      <c r="AG232" s="480">
        <f>'事業精算 (27)'!$J$44</f>
        <v>0</v>
      </c>
      <c r="AH232" s="479"/>
      <c r="AI232" s="420"/>
      <c r="AJ232" s="482"/>
      <c r="AK232" s="479"/>
      <c r="AL232" s="420"/>
      <c r="AM232" s="482"/>
      <c r="AN232" s="483"/>
      <c r="AO232" s="475"/>
      <c r="AP232" s="482"/>
      <c r="AQ232" s="483"/>
      <c r="AR232" s="475"/>
      <c r="AS232" s="482"/>
      <c r="AT232" s="614"/>
      <c r="AU232" s="614"/>
      <c r="AV232" s="475"/>
      <c r="AW232" s="484"/>
      <c r="AX232" s="485"/>
      <c r="AY232" s="529"/>
      <c r="AZ232" s="529"/>
      <c r="BA232" s="529"/>
      <c r="BB232" s="529"/>
      <c r="BC232" s="529"/>
      <c r="BD232" s="529"/>
      <c r="BF232" s="487">
        <f>P232*R232*T232</f>
        <v>0</v>
      </c>
      <c r="BG232" s="483">
        <f>U232*W232</f>
        <v>0</v>
      </c>
      <c r="BH232" s="487">
        <f>Z232*AB232*AD232</f>
        <v>0</v>
      </c>
    </row>
    <row r="233" spans="1:60" s="526" customFormat="1" ht="21" customHeight="1" x14ac:dyDescent="0.15">
      <c r="A233" s="887"/>
      <c r="B233" s="906">
        <f>'事業精算 (27)'!$C$12</f>
        <v>0</v>
      </c>
      <c r="C233" s="907"/>
      <c r="D233" s="907"/>
      <c r="E233" s="908"/>
      <c r="F233" s="483"/>
      <c r="G233" s="475"/>
      <c r="H233" s="489"/>
      <c r="I233" s="189"/>
      <c r="J233" s="472" t="s">
        <v>19</v>
      </c>
      <c r="K233" s="473" t="s">
        <v>200</v>
      </c>
      <c r="L233" s="912">
        <f>'事業精算 (27)'!$G$21</f>
        <v>0</v>
      </c>
      <c r="M233" s="912"/>
      <c r="N233" s="913"/>
      <c r="O233" s="189"/>
      <c r="P233" s="499"/>
      <c r="Q233" s="420"/>
      <c r="R233" s="475"/>
      <c r="S233" s="420"/>
      <c r="T233" s="482"/>
      <c r="U233" s="483"/>
      <c r="V233" s="420"/>
      <c r="W233" s="475"/>
      <c r="X233" s="475"/>
      <c r="Y233" s="475"/>
      <c r="Z233" s="483"/>
      <c r="AA233" s="420"/>
      <c r="AB233" s="475"/>
      <c r="AC233" s="420"/>
      <c r="AD233" s="482"/>
      <c r="AE233" s="479" t="s">
        <v>31</v>
      </c>
      <c r="AF233" s="500" t="s">
        <v>30</v>
      </c>
      <c r="AG233" s="480">
        <f>'事業精算 (27)'!$J$45</f>
        <v>0</v>
      </c>
      <c r="AH233" s="479"/>
      <c r="AI233" s="420"/>
      <c r="AJ233" s="482"/>
      <c r="AK233" s="479"/>
      <c r="AL233" s="473"/>
      <c r="AM233" s="501"/>
      <c r="AN233" s="502"/>
      <c r="AO233" s="503"/>
      <c r="AP233" s="501"/>
      <c r="AQ233" s="502"/>
      <c r="AR233" s="503"/>
      <c r="AS233" s="501"/>
      <c r="AT233" s="615"/>
      <c r="AU233" s="615"/>
      <c r="AV233" s="503"/>
      <c r="AW233" s="484"/>
      <c r="AX233" s="485"/>
      <c r="AY233" s="529"/>
      <c r="AZ233" s="529"/>
      <c r="BA233" s="529"/>
      <c r="BB233" s="529"/>
      <c r="BC233" s="529"/>
      <c r="BD233" s="529"/>
      <c r="BF233" s="487">
        <f>P233*R233*T233</f>
        <v>0</v>
      </c>
      <c r="BG233" s="483">
        <f>U233*W233</f>
        <v>0</v>
      </c>
      <c r="BH233" s="487">
        <f>Z233*AB233*AD233</f>
        <v>0</v>
      </c>
    </row>
    <row r="234" spans="1:60" s="526" customFormat="1" ht="21" customHeight="1" x14ac:dyDescent="0.15">
      <c r="A234" s="888"/>
      <c r="B234" s="909"/>
      <c r="C234" s="910"/>
      <c r="D234" s="910"/>
      <c r="E234" s="911"/>
      <c r="F234" s="504"/>
      <c r="G234" s="505"/>
      <c r="H234" s="506"/>
      <c r="I234" s="189"/>
      <c r="J234" s="472" t="s">
        <v>27</v>
      </c>
      <c r="K234" s="420" t="s">
        <v>201</v>
      </c>
      <c r="L234" s="914">
        <f>'事業精算 (27)'!$G$22</f>
        <v>0</v>
      </c>
      <c r="M234" s="914"/>
      <c r="N234" s="915"/>
      <c r="O234" s="189"/>
      <c r="P234" s="507"/>
      <c r="Q234" s="508"/>
      <c r="R234" s="505"/>
      <c r="S234" s="508"/>
      <c r="T234" s="509"/>
      <c r="U234" s="504"/>
      <c r="V234" s="508"/>
      <c r="W234" s="505"/>
      <c r="X234" s="505"/>
      <c r="Y234" s="505"/>
      <c r="Z234" s="504"/>
      <c r="AA234" s="508"/>
      <c r="AB234" s="505"/>
      <c r="AC234" s="508"/>
      <c r="AD234" s="509"/>
      <c r="AE234" s="510" t="s">
        <v>70</v>
      </c>
      <c r="AF234" s="508" t="s">
        <v>73</v>
      </c>
      <c r="AG234" s="511">
        <f>'事業精算 (27)'!$J$46</f>
        <v>0</v>
      </c>
      <c r="AH234" s="510"/>
      <c r="AI234" s="508"/>
      <c r="AJ234" s="509"/>
      <c r="AK234" s="510"/>
      <c r="AL234" s="508"/>
      <c r="AM234" s="509"/>
      <c r="AN234" s="504"/>
      <c r="AO234" s="505"/>
      <c r="AP234" s="509"/>
      <c r="AQ234" s="504"/>
      <c r="AR234" s="505"/>
      <c r="AS234" s="509"/>
      <c r="AT234" s="505"/>
      <c r="AU234" s="505"/>
      <c r="AV234" s="505"/>
      <c r="AW234" s="512"/>
      <c r="AX234" s="513"/>
      <c r="AY234" s="529"/>
      <c r="AZ234" s="529"/>
      <c r="BA234" s="529"/>
      <c r="BB234" s="529"/>
      <c r="BC234" s="529"/>
      <c r="BD234" s="529"/>
      <c r="BF234" s="514">
        <f>P234*R234*T234</f>
        <v>0</v>
      </c>
      <c r="BG234" s="504">
        <f>U234*W234</f>
        <v>0</v>
      </c>
      <c r="BH234" s="514">
        <f>Z234*AB234*AD234</f>
        <v>0</v>
      </c>
    </row>
    <row r="235" spans="1:60" s="526" customFormat="1" ht="21" customHeight="1" x14ac:dyDescent="0.15">
      <c r="A235" s="542">
        <v>28</v>
      </c>
      <c r="B235" s="916">
        <f>'事業精算 (28)'!$C$6</f>
        <v>0</v>
      </c>
      <c r="C235" s="917"/>
      <c r="D235" s="917"/>
      <c r="E235" s="918"/>
      <c r="F235" s="456">
        <f>'事業精算 (28)'!$F$8</f>
        <v>0</v>
      </c>
      <c r="G235" s="457">
        <f>SUM(G238:G239)</f>
        <v>0</v>
      </c>
      <c r="H235" s="458">
        <f>SUM(F235:G235)</f>
        <v>0</v>
      </c>
      <c r="I235" s="189"/>
      <c r="J235" s="459"/>
      <c r="K235" s="919">
        <f>L236+L237+L240+L241+L242</f>
        <v>0</v>
      </c>
      <c r="L235" s="919"/>
      <c r="M235" s="919"/>
      <c r="N235" s="920"/>
      <c r="O235" s="189"/>
      <c r="P235" s="878">
        <f>'事業精算 (28)'!$E$28</f>
        <v>0</v>
      </c>
      <c r="Q235" s="879"/>
      <c r="R235" s="879"/>
      <c r="S235" s="879"/>
      <c r="T235" s="880"/>
      <c r="U235" s="875">
        <f>'事業精算 (28)'!$H$35</f>
        <v>0</v>
      </c>
      <c r="V235" s="876"/>
      <c r="W235" s="876"/>
      <c r="X235" s="876"/>
      <c r="Y235" s="877"/>
      <c r="Z235" s="881">
        <f>'事業精算 (28)'!$H$39</f>
        <v>0</v>
      </c>
      <c r="AA235" s="879"/>
      <c r="AB235" s="879"/>
      <c r="AC235" s="879"/>
      <c r="AD235" s="880"/>
      <c r="AE235" s="881">
        <f>SUM(AG236:AG242)</f>
        <v>0</v>
      </c>
      <c r="AF235" s="879"/>
      <c r="AG235" s="880"/>
      <c r="AH235" s="881">
        <f>SUM(AJ236:AJ238)</f>
        <v>0</v>
      </c>
      <c r="AI235" s="879"/>
      <c r="AJ235" s="880"/>
      <c r="AK235" s="881">
        <f>'事業精算 (28)'!$E$50</f>
        <v>0</v>
      </c>
      <c r="AL235" s="879"/>
      <c r="AM235" s="880"/>
      <c r="AN235" s="872">
        <f>'事業精算 (28)'!$E$51</f>
        <v>0</v>
      </c>
      <c r="AO235" s="873"/>
      <c r="AP235" s="874"/>
      <c r="AQ235" s="875">
        <f>SUM(AS236:AS237)</f>
        <v>0</v>
      </c>
      <c r="AR235" s="876"/>
      <c r="AS235" s="877"/>
      <c r="AT235" s="602">
        <f>'事業精算 (28)'!$E$54</f>
        <v>0</v>
      </c>
      <c r="AU235" s="602">
        <f>'事業精算 (28)'!$E$55</f>
        <v>0</v>
      </c>
      <c r="AV235" s="460">
        <f>'事業精算 (28)'!$E$56</f>
        <v>0</v>
      </c>
      <c r="AW235" s="461">
        <f>SUM(P235:AV235)</f>
        <v>0</v>
      </c>
      <c r="AX235" s="462">
        <f>K235-AW235</f>
        <v>0</v>
      </c>
      <c r="AY235" s="529"/>
      <c r="AZ235">
        <f>IF(A236=0,0,1)</f>
        <v>0</v>
      </c>
      <c r="BA235" s="529"/>
      <c r="BB235" s="529"/>
      <c r="BC235" s="529"/>
      <c r="BD235" s="529"/>
      <c r="BF235" s="464" t="s">
        <v>2</v>
      </c>
      <c r="BG235" s="465" t="s">
        <v>3</v>
      </c>
      <c r="BH235" s="464" t="s">
        <v>4</v>
      </c>
    </row>
    <row r="236" spans="1:60" s="526" customFormat="1" ht="21" customHeight="1" x14ac:dyDescent="0.15">
      <c r="A236" s="887">
        <f>'事業精算 (28)'!$C$13</f>
        <v>0</v>
      </c>
      <c r="B236" s="466">
        <f>'事業精算 (28)'!$J$6</f>
        <v>0</v>
      </c>
      <c r="C236" s="467" t="s">
        <v>105</v>
      </c>
      <c r="D236" s="467">
        <f>'事業精算 (28)'!$L$6</f>
        <v>0</v>
      </c>
      <c r="E236" s="468" t="s">
        <v>26</v>
      </c>
      <c r="F236" s="469" t="s">
        <v>13</v>
      </c>
      <c r="G236" s="470" t="s">
        <v>13</v>
      </c>
      <c r="H236" s="471" t="s">
        <v>13</v>
      </c>
      <c r="I236" s="189"/>
      <c r="J236" s="472" t="s">
        <v>14</v>
      </c>
      <c r="K236" s="473" t="s">
        <v>196</v>
      </c>
      <c r="L236" s="894">
        <f>'事業精算 (28)'!$G$17</f>
        <v>0</v>
      </c>
      <c r="M236" s="894"/>
      <c r="N236" s="895"/>
      <c r="O236" s="189"/>
      <c r="P236" s="474" t="s">
        <v>25</v>
      </c>
      <c r="Q236" s="475"/>
      <c r="R236" s="476" t="s">
        <v>13</v>
      </c>
      <c r="S236" s="475"/>
      <c r="T236" s="477" t="s">
        <v>26</v>
      </c>
      <c r="U236" s="478" t="s">
        <v>25</v>
      </c>
      <c r="V236" s="475"/>
      <c r="W236" s="476" t="s">
        <v>13</v>
      </c>
      <c r="X236" s="476"/>
      <c r="Y236" s="476"/>
      <c r="Z236" s="478" t="s">
        <v>25</v>
      </c>
      <c r="AA236" s="475"/>
      <c r="AB236" s="476" t="s">
        <v>13</v>
      </c>
      <c r="AC236" s="475"/>
      <c r="AD236" s="477" t="s">
        <v>105</v>
      </c>
      <c r="AE236" s="479" t="s">
        <v>14</v>
      </c>
      <c r="AF236" s="420" t="s">
        <v>29</v>
      </c>
      <c r="AG236" s="480">
        <f>'事業精算 (28)'!$J$40</f>
        <v>0</v>
      </c>
      <c r="AH236" s="479" t="s">
        <v>14</v>
      </c>
      <c r="AI236" s="420" t="s">
        <v>189</v>
      </c>
      <c r="AJ236" s="481">
        <f>'事業精算 (28)'!$J$47</f>
        <v>0</v>
      </c>
      <c r="AK236" s="479"/>
      <c r="AL236" s="420"/>
      <c r="AM236" s="482"/>
      <c r="AN236" s="483"/>
      <c r="AO236" s="475"/>
      <c r="AP236" s="482"/>
      <c r="AQ236" s="483" t="s">
        <v>14</v>
      </c>
      <c r="AR236" s="420" t="s">
        <v>195</v>
      </c>
      <c r="AS236" s="481">
        <f>'事業精算 (28)'!$J$52</f>
        <v>0</v>
      </c>
      <c r="AT236" s="613"/>
      <c r="AU236" s="613"/>
      <c r="AV236" s="475"/>
      <c r="AW236" s="484"/>
      <c r="AX236" s="485"/>
      <c r="AY236" s="529"/>
      <c r="AZ236" s="529"/>
      <c r="BA236" s="529"/>
      <c r="BB236" s="529"/>
      <c r="BC236" s="529"/>
      <c r="BD236" s="529"/>
      <c r="BF236" s="486"/>
      <c r="BG236" s="483"/>
      <c r="BH236" s="487"/>
    </row>
    <row r="237" spans="1:60" s="526" customFormat="1" ht="21" customHeight="1" x14ac:dyDescent="0.15">
      <c r="A237" s="887"/>
      <c r="B237" s="899" t="s">
        <v>41</v>
      </c>
      <c r="C237" s="900"/>
      <c r="D237" s="900"/>
      <c r="E237" s="901"/>
      <c r="F237" s="488" t="s">
        <v>83</v>
      </c>
      <c r="G237" s="475"/>
      <c r="H237" s="489"/>
      <c r="I237" s="189"/>
      <c r="J237" s="472" t="s">
        <v>15</v>
      </c>
      <c r="K237" s="490" t="s">
        <v>199</v>
      </c>
      <c r="L237" s="921">
        <f>'事業精算 (28)'!$G$19</f>
        <v>0</v>
      </c>
      <c r="M237" s="921"/>
      <c r="N237" s="922"/>
      <c r="O237" s="189"/>
      <c r="P237" s="491">
        <f>'事業精算 (28)'!$M$28</f>
        <v>0</v>
      </c>
      <c r="Q237" s="420" t="s">
        <v>24</v>
      </c>
      <c r="R237" s="420">
        <f>'事業精算 (28)'!$O$28</f>
        <v>0</v>
      </c>
      <c r="S237" s="420" t="s">
        <v>24</v>
      </c>
      <c r="T237" s="492">
        <f>'事業精算 (28)'!$Q$28</f>
        <v>0</v>
      </c>
      <c r="U237" s="493">
        <f>'事業精算 (28)'!$M$32</f>
        <v>0</v>
      </c>
      <c r="V237" s="420" t="s">
        <v>24</v>
      </c>
      <c r="W237" s="420">
        <f>'事業精算 (28)'!$O$32</f>
        <v>0</v>
      </c>
      <c r="X237" s="475"/>
      <c r="Y237" s="420"/>
      <c r="Z237" s="493">
        <f>'事業精算 (28)'!$M$36</f>
        <v>0</v>
      </c>
      <c r="AA237" s="420" t="s">
        <v>24</v>
      </c>
      <c r="AB237" s="420">
        <f>'事業精算 (28)'!$O$36</f>
        <v>0</v>
      </c>
      <c r="AC237" s="420" t="s">
        <v>24</v>
      </c>
      <c r="AD237" s="492">
        <f>'事業精算 (28)'!$Q$36</f>
        <v>0</v>
      </c>
      <c r="AE237" s="479" t="s">
        <v>15</v>
      </c>
      <c r="AF237" s="420" t="s">
        <v>28</v>
      </c>
      <c r="AG237" s="480">
        <f>'事業精算 (28)'!$J$41</f>
        <v>0</v>
      </c>
      <c r="AH237" s="479" t="s">
        <v>15</v>
      </c>
      <c r="AI237" s="420" t="s">
        <v>193</v>
      </c>
      <c r="AJ237" s="481">
        <f>'事業精算 (28)'!$J$48</f>
        <v>0</v>
      </c>
      <c r="AK237" s="479"/>
      <c r="AL237" s="420"/>
      <c r="AM237" s="482"/>
      <c r="AN237" s="483"/>
      <c r="AO237" s="475"/>
      <c r="AP237" s="482"/>
      <c r="AQ237" s="483"/>
      <c r="AR237" s="420"/>
      <c r="AS237" s="481"/>
      <c r="AT237" s="613"/>
      <c r="AU237" s="613"/>
      <c r="AV237" s="475"/>
      <c r="AW237" s="484"/>
      <c r="AX237" s="485"/>
      <c r="AY237" s="529"/>
      <c r="AZ237" s="529"/>
      <c r="BA237" s="529"/>
      <c r="BB237" s="529"/>
      <c r="BC237" s="529"/>
      <c r="BD237" s="529"/>
      <c r="BF237" s="487">
        <f>P237*R237*T237</f>
        <v>0</v>
      </c>
      <c r="BG237" s="483">
        <f>U237*W237</f>
        <v>0</v>
      </c>
      <c r="BH237" s="487">
        <f>Z237*AB237*AD237</f>
        <v>0</v>
      </c>
    </row>
    <row r="238" spans="1:60" s="526" customFormat="1" ht="21" customHeight="1" x14ac:dyDescent="0.15">
      <c r="A238" s="887"/>
      <c r="B238" s="896">
        <f>'事業精算 (28)'!$C$11</f>
        <v>0</v>
      </c>
      <c r="C238" s="897"/>
      <c r="D238" s="897"/>
      <c r="E238" s="898"/>
      <c r="F238" s="494" t="s">
        <v>84</v>
      </c>
      <c r="G238" s="475">
        <f>'事業精算 (28)'!$F$9</f>
        <v>0</v>
      </c>
      <c r="H238" s="495" t="s">
        <v>13</v>
      </c>
      <c r="I238" s="189"/>
      <c r="J238" s="496" t="s">
        <v>20</v>
      </c>
      <c r="K238" s="497">
        <f>'事業精算 (28)'!$K$19</f>
        <v>0</v>
      </c>
      <c r="L238" s="420" t="s">
        <v>21</v>
      </c>
      <c r="M238" s="420">
        <f>'事業精算 (28)'!$M$19</f>
        <v>0</v>
      </c>
      <c r="N238" s="498" t="s">
        <v>22</v>
      </c>
      <c r="O238" s="189"/>
      <c r="P238" s="491">
        <f>'事業精算 (28)'!$M$29</f>
        <v>0</v>
      </c>
      <c r="Q238" s="420" t="s">
        <v>24</v>
      </c>
      <c r="R238" s="420">
        <f>'事業精算 (28)'!$O$29</f>
        <v>0</v>
      </c>
      <c r="S238" s="420" t="s">
        <v>24</v>
      </c>
      <c r="T238" s="492">
        <f>'事業精算 (28)'!$Q$29</f>
        <v>0</v>
      </c>
      <c r="U238" s="493">
        <f>'事業精算 (28)'!$M$33</f>
        <v>0</v>
      </c>
      <c r="V238" s="420" t="s">
        <v>24</v>
      </c>
      <c r="W238" s="420">
        <f>'事業精算 (28)'!$O$33</f>
        <v>0</v>
      </c>
      <c r="X238" s="475"/>
      <c r="Y238" s="420"/>
      <c r="Z238" s="493">
        <f>'事業精算 (28)'!$M$37</f>
        <v>0</v>
      </c>
      <c r="AA238" s="420" t="s">
        <v>24</v>
      </c>
      <c r="AB238" s="420">
        <f>'事業精算 (28)'!$O$37</f>
        <v>0</v>
      </c>
      <c r="AC238" s="420" t="s">
        <v>24</v>
      </c>
      <c r="AD238" s="492">
        <f>'事業精算 (28)'!$Q$37</f>
        <v>0</v>
      </c>
      <c r="AE238" s="479" t="s">
        <v>16</v>
      </c>
      <c r="AF238" s="420" t="s">
        <v>104</v>
      </c>
      <c r="AG238" s="480">
        <f>'事業精算 (28)'!$J$42</f>
        <v>0</v>
      </c>
      <c r="AH238" s="479" t="s">
        <v>17</v>
      </c>
      <c r="AI238" s="420" t="s">
        <v>390</v>
      </c>
      <c r="AJ238" s="482">
        <f>'事業精算 (28)'!$J$49</f>
        <v>0</v>
      </c>
      <c r="AK238" s="479"/>
      <c r="AL238" s="420"/>
      <c r="AM238" s="482"/>
      <c r="AN238" s="483"/>
      <c r="AO238" s="475"/>
      <c r="AP238" s="482"/>
      <c r="AQ238" s="483"/>
      <c r="AR238" s="475"/>
      <c r="AS238" s="482"/>
      <c r="AT238" s="614"/>
      <c r="AU238" s="614"/>
      <c r="AV238" s="475"/>
      <c r="AW238" s="484"/>
      <c r="AX238" s="485"/>
      <c r="AY238" s="529"/>
      <c r="AZ238" s="529"/>
      <c r="BA238" s="529"/>
      <c r="BB238" s="529"/>
      <c r="BC238" s="529"/>
      <c r="BD238" s="529"/>
      <c r="BF238" s="487"/>
      <c r="BG238" s="483"/>
      <c r="BH238" s="487"/>
    </row>
    <row r="239" spans="1:60" s="526" customFormat="1" ht="21" customHeight="1" x14ac:dyDescent="0.15">
      <c r="A239" s="887"/>
      <c r="B239" s="896"/>
      <c r="C239" s="897"/>
      <c r="D239" s="897"/>
      <c r="E239" s="898"/>
      <c r="F239" s="494" t="s">
        <v>85</v>
      </c>
      <c r="G239" s="475">
        <f>'事業精算 (28)'!$I$9</f>
        <v>0</v>
      </c>
      <c r="H239" s="495" t="s">
        <v>13</v>
      </c>
      <c r="I239" s="189"/>
      <c r="J239" s="496" t="s">
        <v>20</v>
      </c>
      <c r="K239" s="497">
        <f>'事業精算 (28)'!$K$20</f>
        <v>0</v>
      </c>
      <c r="L239" s="420" t="s">
        <v>21</v>
      </c>
      <c r="M239" s="420">
        <f>'事業精算 (28)'!$M$20</f>
        <v>0</v>
      </c>
      <c r="N239" s="498" t="s">
        <v>22</v>
      </c>
      <c r="O239" s="189"/>
      <c r="P239" s="491">
        <f>'事業精算 (28)'!$M$30</f>
        <v>0</v>
      </c>
      <c r="Q239" s="420" t="s">
        <v>24</v>
      </c>
      <c r="R239" s="420">
        <f>'事業精算 (28)'!$O$30</f>
        <v>0</v>
      </c>
      <c r="S239" s="420" t="s">
        <v>24</v>
      </c>
      <c r="T239" s="492">
        <f>'事業精算 (28)'!$Q$30</f>
        <v>0</v>
      </c>
      <c r="U239" s="493">
        <f>'事業精算 (28)'!$M$34</f>
        <v>0</v>
      </c>
      <c r="V239" s="420" t="s">
        <v>24</v>
      </c>
      <c r="W239" s="420">
        <f>'事業精算 (28)'!$O$34</f>
        <v>0</v>
      </c>
      <c r="X239" s="475"/>
      <c r="Y239" s="420"/>
      <c r="Z239" s="493">
        <f>'事業精算 (28)'!$M$38</f>
        <v>0</v>
      </c>
      <c r="AA239" s="420" t="s">
        <v>24</v>
      </c>
      <c r="AB239" s="420">
        <f>'事業精算 (28)'!$O$38</f>
        <v>0</v>
      </c>
      <c r="AC239" s="420" t="s">
        <v>24</v>
      </c>
      <c r="AD239" s="492">
        <f>'事業精算 (28)'!$Q$38</f>
        <v>0</v>
      </c>
      <c r="AE239" s="479" t="s">
        <v>18</v>
      </c>
      <c r="AF239" s="420" t="s">
        <v>72</v>
      </c>
      <c r="AG239" s="480">
        <f>'事業精算 (28)'!$J$43</f>
        <v>0</v>
      </c>
      <c r="AH239" s="479"/>
      <c r="AI239" s="420"/>
      <c r="AJ239" s="482"/>
      <c r="AK239" s="479"/>
      <c r="AL239" s="420"/>
      <c r="AM239" s="482"/>
      <c r="AN239" s="483"/>
      <c r="AO239" s="475"/>
      <c r="AP239" s="482"/>
      <c r="AQ239" s="483"/>
      <c r="AR239" s="475"/>
      <c r="AS239" s="482"/>
      <c r="AT239" s="614"/>
      <c r="AU239" s="614"/>
      <c r="AV239" s="475"/>
      <c r="AW239" s="484"/>
      <c r="AX239" s="485"/>
      <c r="AY239" s="529"/>
      <c r="AZ239" s="529"/>
      <c r="BA239" s="529"/>
      <c r="BB239" s="529"/>
      <c r="BC239" s="529"/>
      <c r="BD239" s="529"/>
      <c r="BF239" s="487">
        <f>P239*R239*T239</f>
        <v>0</v>
      </c>
      <c r="BG239" s="483">
        <f>U239*W239</f>
        <v>0</v>
      </c>
      <c r="BH239" s="487">
        <f>Z239*AB239*AD239</f>
        <v>0</v>
      </c>
    </row>
    <row r="240" spans="1:60" s="526" customFormat="1" ht="21" customHeight="1" x14ac:dyDescent="0.15">
      <c r="A240" s="887"/>
      <c r="B240" s="899" t="s">
        <v>39</v>
      </c>
      <c r="C240" s="900"/>
      <c r="D240" s="900"/>
      <c r="E240" s="901"/>
      <c r="F240" s="483"/>
      <c r="G240" s="475"/>
      <c r="H240" s="489"/>
      <c r="I240" s="189"/>
      <c r="J240" s="472" t="s">
        <v>17</v>
      </c>
      <c r="K240" s="490" t="s">
        <v>198</v>
      </c>
      <c r="L240" s="904">
        <f>'事業精算 (28)'!$G$18</f>
        <v>0</v>
      </c>
      <c r="M240" s="904"/>
      <c r="N240" s="905"/>
      <c r="O240" s="189"/>
      <c r="P240" s="491">
        <f>'事業精算 (28)'!$M$31</f>
        <v>0</v>
      </c>
      <c r="Q240" s="420" t="s">
        <v>411</v>
      </c>
      <c r="R240" s="420">
        <f>'事業精算 (28)'!$O$31</f>
        <v>0</v>
      </c>
      <c r="S240" s="902" t="s">
        <v>410</v>
      </c>
      <c r="T240" s="903"/>
      <c r="U240" s="493">
        <f>'事業精算 (28)'!$M$35</f>
        <v>0</v>
      </c>
      <c r="V240" s="420" t="s">
        <v>411</v>
      </c>
      <c r="W240" s="420">
        <f>'事業精算 (28)'!$O$35</f>
        <v>0</v>
      </c>
      <c r="X240" s="923" t="s">
        <v>410</v>
      </c>
      <c r="Y240" s="924"/>
      <c r="Z240" s="493">
        <f>'事業精算 (28)'!$M$39</f>
        <v>0</v>
      </c>
      <c r="AA240" s="420" t="s">
        <v>411</v>
      </c>
      <c r="AB240" s="420">
        <f>'事業精算 (28)'!$O$39</f>
        <v>0</v>
      </c>
      <c r="AC240" s="902" t="s">
        <v>410</v>
      </c>
      <c r="AD240" s="903"/>
      <c r="AE240" s="479" t="s">
        <v>27</v>
      </c>
      <c r="AF240" s="420" t="s">
        <v>74</v>
      </c>
      <c r="AG240" s="480">
        <f>'事業精算 (28)'!$J$44</f>
        <v>0</v>
      </c>
      <c r="AH240" s="479"/>
      <c r="AI240" s="420"/>
      <c r="AJ240" s="482"/>
      <c r="AK240" s="479"/>
      <c r="AL240" s="420"/>
      <c r="AM240" s="482"/>
      <c r="AN240" s="483"/>
      <c r="AO240" s="475"/>
      <c r="AP240" s="482"/>
      <c r="AQ240" s="483"/>
      <c r="AR240" s="475"/>
      <c r="AS240" s="482"/>
      <c r="AT240" s="614"/>
      <c r="AU240" s="614"/>
      <c r="AV240" s="475"/>
      <c r="AW240" s="484"/>
      <c r="AX240" s="485"/>
      <c r="AY240" s="529"/>
      <c r="AZ240" s="529"/>
      <c r="BA240" s="529"/>
      <c r="BB240" s="529"/>
      <c r="BC240" s="529"/>
      <c r="BD240" s="529"/>
      <c r="BF240" s="487">
        <f>P240*R240*T240</f>
        <v>0</v>
      </c>
      <c r="BG240" s="483">
        <f>U240*W240</f>
        <v>0</v>
      </c>
      <c r="BH240" s="487">
        <f>Z240*AB240*AD240</f>
        <v>0</v>
      </c>
    </row>
    <row r="241" spans="1:60" s="526" customFormat="1" ht="21" customHeight="1" x14ac:dyDescent="0.15">
      <c r="A241" s="887"/>
      <c r="B241" s="906">
        <f>'事業精算 (28)'!$C$12</f>
        <v>0</v>
      </c>
      <c r="C241" s="907"/>
      <c r="D241" s="907"/>
      <c r="E241" s="908"/>
      <c r="F241" s="483"/>
      <c r="G241" s="475"/>
      <c r="H241" s="489"/>
      <c r="I241" s="189"/>
      <c r="J241" s="472" t="s">
        <v>19</v>
      </c>
      <c r="K241" s="473" t="s">
        <v>200</v>
      </c>
      <c r="L241" s="912">
        <f>'事業精算 (28)'!$G$21</f>
        <v>0</v>
      </c>
      <c r="M241" s="912"/>
      <c r="N241" s="913"/>
      <c r="O241" s="189"/>
      <c r="P241" s="499"/>
      <c r="Q241" s="420"/>
      <c r="R241" s="475"/>
      <c r="S241" s="420"/>
      <c r="T241" s="482"/>
      <c r="U241" s="483"/>
      <c r="V241" s="420"/>
      <c r="W241" s="475"/>
      <c r="X241" s="475"/>
      <c r="Y241" s="475"/>
      <c r="Z241" s="483"/>
      <c r="AA241" s="420"/>
      <c r="AB241" s="475"/>
      <c r="AC241" s="420"/>
      <c r="AD241" s="482"/>
      <c r="AE241" s="479" t="s">
        <v>31</v>
      </c>
      <c r="AF241" s="500" t="s">
        <v>30</v>
      </c>
      <c r="AG241" s="480">
        <f>'事業精算 (28)'!$J$45</f>
        <v>0</v>
      </c>
      <c r="AH241" s="479"/>
      <c r="AI241" s="420"/>
      <c r="AJ241" s="482"/>
      <c r="AK241" s="479"/>
      <c r="AL241" s="473"/>
      <c r="AM241" s="501"/>
      <c r="AN241" s="502"/>
      <c r="AO241" s="503"/>
      <c r="AP241" s="501"/>
      <c r="AQ241" s="502"/>
      <c r="AR241" s="503"/>
      <c r="AS241" s="501"/>
      <c r="AT241" s="615"/>
      <c r="AU241" s="615"/>
      <c r="AV241" s="503"/>
      <c r="AW241" s="484"/>
      <c r="AX241" s="485"/>
      <c r="AY241" s="529"/>
      <c r="AZ241" s="529"/>
      <c r="BA241" s="529"/>
      <c r="BB241" s="529"/>
      <c r="BC241" s="529"/>
      <c r="BD241" s="529"/>
      <c r="BF241" s="487">
        <f>P241*R241*T241</f>
        <v>0</v>
      </c>
      <c r="BG241" s="483">
        <f>U241*W241</f>
        <v>0</v>
      </c>
      <c r="BH241" s="487">
        <f>Z241*AB241*AD241</f>
        <v>0</v>
      </c>
    </row>
    <row r="242" spans="1:60" s="526" customFormat="1" ht="21" customHeight="1" thickBot="1" x14ac:dyDescent="0.2">
      <c r="A242" s="888"/>
      <c r="B242" s="909"/>
      <c r="C242" s="910"/>
      <c r="D242" s="910"/>
      <c r="E242" s="911"/>
      <c r="F242" s="504"/>
      <c r="G242" s="505"/>
      <c r="H242" s="506"/>
      <c r="I242" s="189"/>
      <c r="J242" s="472" t="s">
        <v>27</v>
      </c>
      <c r="K242" s="420" t="s">
        <v>201</v>
      </c>
      <c r="L242" s="914">
        <f>'事業精算 (28)'!$G$22</f>
        <v>0</v>
      </c>
      <c r="M242" s="914"/>
      <c r="N242" s="915"/>
      <c r="O242" s="189"/>
      <c r="P242" s="507"/>
      <c r="Q242" s="508"/>
      <c r="R242" s="505"/>
      <c r="S242" s="508"/>
      <c r="T242" s="509"/>
      <c r="U242" s="504"/>
      <c r="V242" s="508"/>
      <c r="W242" s="505"/>
      <c r="X242" s="505"/>
      <c r="Y242" s="505"/>
      <c r="Z242" s="504"/>
      <c r="AA242" s="508"/>
      <c r="AB242" s="505"/>
      <c r="AC242" s="508"/>
      <c r="AD242" s="509"/>
      <c r="AE242" s="510" t="s">
        <v>70</v>
      </c>
      <c r="AF242" s="508" t="s">
        <v>73</v>
      </c>
      <c r="AG242" s="511">
        <f>'事業精算 (28)'!$J$46</f>
        <v>0</v>
      </c>
      <c r="AH242" s="510"/>
      <c r="AI242" s="508"/>
      <c r="AJ242" s="509"/>
      <c r="AK242" s="510"/>
      <c r="AL242" s="508"/>
      <c r="AM242" s="509"/>
      <c r="AN242" s="504"/>
      <c r="AO242" s="505"/>
      <c r="AP242" s="509"/>
      <c r="AQ242" s="504"/>
      <c r="AR242" s="505"/>
      <c r="AS242" s="509"/>
      <c r="AT242" s="505"/>
      <c r="AU242" s="505"/>
      <c r="AV242" s="505"/>
      <c r="AW242" s="512"/>
      <c r="AX242" s="513"/>
      <c r="AY242" s="529"/>
      <c r="AZ242" s="529"/>
      <c r="BA242" s="529"/>
      <c r="BB242" s="529"/>
      <c r="BC242" s="529"/>
      <c r="BD242" s="529"/>
      <c r="BF242" s="514">
        <f>P242*R242*T242</f>
        <v>0</v>
      </c>
      <c r="BG242" s="504">
        <f>U242*W242</f>
        <v>0</v>
      </c>
      <c r="BH242" s="514">
        <f>Z242*AB242*AD242</f>
        <v>0</v>
      </c>
    </row>
    <row r="243" spans="1:60" s="526" customFormat="1" ht="21" customHeight="1" x14ac:dyDescent="0.15">
      <c r="A243" s="519" t="s">
        <v>7</v>
      </c>
      <c r="B243" s="520">
        <f>SUM(B236,B228,B220,B212)</f>
        <v>0</v>
      </c>
      <c r="C243" s="521" t="s">
        <v>135</v>
      </c>
      <c r="D243" s="521">
        <f>SUM(D236,D228,D212,D220)</f>
        <v>0</v>
      </c>
      <c r="E243" s="522" t="s">
        <v>136</v>
      </c>
      <c r="F243" s="523">
        <f>F211+F219+F227+F235</f>
        <v>0</v>
      </c>
      <c r="G243" s="524">
        <f>G211+G219+G227+G235</f>
        <v>0</v>
      </c>
      <c r="H243" s="525">
        <f>H211+H219+H227+H235</f>
        <v>0</v>
      </c>
      <c r="J243" s="953">
        <f>K211+K219+K227+K235</f>
        <v>0</v>
      </c>
      <c r="K243" s="954"/>
      <c r="L243" s="954"/>
      <c r="M243" s="954"/>
      <c r="N243" s="955"/>
      <c r="P243" s="956">
        <f>P211+P219+P227+P235</f>
        <v>0</v>
      </c>
      <c r="Q243" s="926"/>
      <c r="R243" s="926"/>
      <c r="S243" s="926"/>
      <c r="T243" s="927"/>
      <c r="U243" s="957">
        <f>U211+U219+U227+U235</f>
        <v>0</v>
      </c>
      <c r="V243" s="958"/>
      <c r="W243" s="958"/>
      <c r="X243" s="958"/>
      <c r="Y243" s="959"/>
      <c r="Z243" s="925">
        <f>Z211+Z219+Z227+Z235</f>
        <v>0</v>
      </c>
      <c r="AA243" s="926"/>
      <c r="AB243" s="926"/>
      <c r="AC243" s="926"/>
      <c r="AD243" s="927"/>
      <c r="AE243" s="925">
        <f>AE211+AE219+AE227+AE235</f>
        <v>0</v>
      </c>
      <c r="AF243" s="926"/>
      <c r="AG243" s="927"/>
      <c r="AH243" s="925">
        <f>AH211+AH219+AH227+AH235</f>
        <v>0</v>
      </c>
      <c r="AI243" s="926"/>
      <c r="AJ243" s="927"/>
      <c r="AK243" s="925">
        <f>AK211+AK219+AK227+AK235</f>
        <v>0</v>
      </c>
      <c r="AL243" s="926"/>
      <c r="AM243" s="927"/>
      <c r="AN243" s="925">
        <f>AN211+AN219+AN227+AN235</f>
        <v>0</v>
      </c>
      <c r="AO243" s="926"/>
      <c r="AP243" s="927"/>
      <c r="AQ243" s="925">
        <f>AQ211+AQ219+AQ227+AQ235</f>
        <v>0</v>
      </c>
      <c r="AR243" s="926"/>
      <c r="AS243" s="927"/>
      <c r="AT243" s="603">
        <f>AT211+AT219+AT227+AT235</f>
        <v>0</v>
      </c>
      <c r="AU243" s="603">
        <f>AU211+AU219+AU227+AU235</f>
        <v>0</v>
      </c>
      <c r="AV243" s="524">
        <f>AV211+AV219+AV227+AV235</f>
        <v>0</v>
      </c>
      <c r="AW243" s="527">
        <f>AW211+AW219+AW227+AW235</f>
        <v>0</v>
      </c>
      <c r="AX243" s="528">
        <f>AX211+AX219+AX227+AX235</f>
        <v>0</v>
      </c>
      <c r="AY243" s="529"/>
      <c r="AZ243" s="529"/>
      <c r="BA243" s="529"/>
      <c r="BB243" s="529"/>
      <c r="BC243" s="529"/>
      <c r="BD243" s="529"/>
      <c r="BF243" s="530"/>
      <c r="BG243" s="531"/>
      <c r="BH243" s="530"/>
    </row>
    <row r="244" spans="1:60" s="526" customFormat="1" ht="21" customHeight="1" thickBot="1" x14ac:dyDescent="0.2">
      <c r="A244" s="532" t="s">
        <v>48</v>
      </c>
      <c r="B244" s="533">
        <f>B243+B210</f>
        <v>0</v>
      </c>
      <c r="C244" s="534" t="s">
        <v>135</v>
      </c>
      <c r="D244" s="534">
        <f>D243+D210</f>
        <v>1</v>
      </c>
      <c r="E244" s="535" t="s">
        <v>136</v>
      </c>
      <c r="F244" s="536">
        <f>F210+F243</f>
        <v>5</v>
      </c>
      <c r="G244" s="537">
        <f>G210+G243</f>
        <v>26</v>
      </c>
      <c r="H244" s="538">
        <f>H210+H243</f>
        <v>31</v>
      </c>
      <c r="J244" s="928">
        <f>J210+J243</f>
        <v>1017800</v>
      </c>
      <c r="K244" s="929">
        <f>K210+K243</f>
        <v>0</v>
      </c>
      <c r="L244" s="929">
        <f>L210+L243</f>
        <v>0</v>
      </c>
      <c r="M244" s="929">
        <f>M210+M243</f>
        <v>0</v>
      </c>
      <c r="N244" s="930">
        <f>N210+N243</f>
        <v>0</v>
      </c>
      <c r="P244" s="931">
        <f t="shared" ref="P244:U244" si="12">P210+P243</f>
        <v>5000</v>
      </c>
      <c r="Q244" s="932">
        <f t="shared" si="12"/>
        <v>0</v>
      </c>
      <c r="R244" s="932">
        <f t="shared" si="12"/>
        <v>0</v>
      </c>
      <c r="S244" s="932">
        <f t="shared" si="12"/>
        <v>0</v>
      </c>
      <c r="T244" s="933">
        <f t="shared" si="12"/>
        <v>0</v>
      </c>
      <c r="U244" s="934">
        <f t="shared" si="12"/>
        <v>2300</v>
      </c>
      <c r="V244" s="935"/>
      <c r="W244" s="935"/>
      <c r="X244" s="935"/>
      <c r="Y244" s="936"/>
      <c r="Z244" s="937">
        <f t="shared" ref="Z244:AS244" si="13">Z210+Z243</f>
        <v>0</v>
      </c>
      <c r="AA244" s="932">
        <f t="shared" si="13"/>
        <v>0</v>
      </c>
      <c r="AB244" s="932">
        <f t="shared" si="13"/>
        <v>0</v>
      </c>
      <c r="AC244" s="932">
        <f t="shared" si="13"/>
        <v>0</v>
      </c>
      <c r="AD244" s="933">
        <f t="shared" si="13"/>
        <v>0</v>
      </c>
      <c r="AE244" s="937">
        <f t="shared" si="13"/>
        <v>15500</v>
      </c>
      <c r="AF244" s="932">
        <f t="shared" si="13"/>
        <v>0</v>
      </c>
      <c r="AG244" s="933">
        <f t="shared" si="13"/>
        <v>0</v>
      </c>
      <c r="AH244" s="937">
        <f t="shared" si="13"/>
        <v>0</v>
      </c>
      <c r="AI244" s="932">
        <f t="shared" si="13"/>
        <v>0</v>
      </c>
      <c r="AJ244" s="933">
        <f t="shared" si="13"/>
        <v>0</v>
      </c>
      <c r="AK244" s="937">
        <f t="shared" si="13"/>
        <v>5000</v>
      </c>
      <c r="AL244" s="932">
        <f t="shared" si="13"/>
        <v>0</v>
      </c>
      <c r="AM244" s="933">
        <f t="shared" si="13"/>
        <v>0</v>
      </c>
      <c r="AN244" s="937">
        <f t="shared" si="13"/>
        <v>0</v>
      </c>
      <c r="AO244" s="932">
        <f t="shared" si="13"/>
        <v>0</v>
      </c>
      <c r="AP244" s="933">
        <f t="shared" si="13"/>
        <v>0</v>
      </c>
      <c r="AQ244" s="937">
        <f t="shared" si="13"/>
        <v>0</v>
      </c>
      <c r="AR244" s="932">
        <f t="shared" si="13"/>
        <v>0</v>
      </c>
      <c r="AS244" s="933">
        <f t="shared" si="13"/>
        <v>0</v>
      </c>
      <c r="AT244" s="539">
        <f>AT210+AT243</f>
        <v>300000</v>
      </c>
      <c r="AU244" s="539">
        <f>AU210+AU243</f>
        <v>690000</v>
      </c>
      <c r="AV244" s="539">
        <f>AV210+AV243</f>
        <v>0</v>
      </c>
      <c r="AW244" s="540">
        <f>AW210+AW243</f>
        <v>1017800</v>
      </c>
      <c r="AX244" s="541">
        <f>AX210+AX243</f>
        <v>0</v>
      </c>
      <c r="AY244" s="529"/>
      <c r="AZ244" s="529"/>
      <c r="BA244" s="529"/>
      <c r="BB244" s="529"/>
      <c r="BC244" s="529"/>
      <c r="BD244" s="529"/>
      <c r="BF244" s="530"/>
      <c r="BG244" s="531"/>
      <c r="BH244" s="530"/>
    </row>
    <row r="245" spans="1:60" s="526" customFormat="1" ht="21" customHeight="1" x14ac:dyDescent="0.15">
      <c r="A245" s="542">
        <v>29</v>
      </c>
      <c r="B245" s="938">
        <f>'事業精算 (29)'!$C$6</f>
        <v>0</v>
      </c>
      <c r="C245" s="939"/>
      <c r="D245" s="939"/>
      <c r="E245" s="940"/>
      <c r="F245" s="456">
        <f>'事業精算 (29)'!$F$8</f>
        <v>0</v>
      </c>
      <c r="G245" s="567">
        <f>SUM(G248:G249)</f>
        <v>0</v>
      </c>
      <c r="H245" s="458">
        <f>SUM(F245:G245)</f>
        <v>0</v>
      </c>
      <c r="I245" s="189"/>
      <c r="J245" s="459"/>
      <c r="K245" s="941">
        <f>L246+L247+L250+L251+L252</f>
        <v>0</v>
      </c>
      <c r="L245" s="941"/>
      <c r="M245" s="941"/>
      <c r="N245" s="942"/>
      <c r="O245" s="189"/>
      <c r="P245" s="943">
        <f>'事業精算 (29)'!$E$28</f>
        <v>0</v>
      </c>
      <c r="Q245" s="944"/>
      <c r="R245" s="944"/>
      <c r="S245" s="944"/>
      <c r="T245" s="945"/>
      <c r="U245" s="946">
        <f>'事業精算 (29)'!$H$35</f>
        <v>0</v>
      </c>
      <c r="V245" s="947"/>
      <c r="W245" s="947"/>
      <c r="X245" s="947"/>
      <c r="Y245" s="948"/>
      <c r="Z245" s="949">
        <f>'事業精算 (29)'!$H$39</f>
        <v>0</v>
      </c>
      <c r="AA245" s="944"/>
      <c r="AB245" s="944"/>
      <c r="AC245" s="944"/>
      <c r="AD245" s="945"/>
      <c r="AE245" s="949">
        <f>SUM(AG246:AG252)</f>
        <v>0</v>
      </c>
      <c r="AF245" s="944"/>
      <c r="AG245" s="945"/>
      <c r="AH245" s="949">
        <f>SUM(AJ246:AJ248)</f>
        <v>0</v>
      </c>
      <c r="AI245" s="944"/>
      <c r="AJ245" s="945"/>
      <c r="AK245" s="949">
        <f>'事業精算 (29)'!$E$50</f>
        <v>0</v>
      </c>
      <c r="AL245" s="944"/>
      <c r="AM245" s="945"/>
      <c r="AN245" s="950">
        <f>'事業精算 (29)'!$E$51</f>
        <v>0</v>
      </c>
      <c r="AO245" s="951"/>
      <c r="AP245" s="952"/>
      <c r="AQ245" s="946">
        <f>SUM(AS246:AS247)</f>
        <v>0</v>
      </c>
      <c r="AR245" s="947"/>
      <c r="AS245" s="948"/>
      <c r="AT245" s="616">
        <f>'事業精算 (29)'!$E$54</f>
        <v>0</v>
      </c>
      <c r="AU245" s="616">
        <f>'事業精算 (29)'!$E$55</f>
        <v>0</v>
      </c>
      <c r="AV245" s="564">
        <f>'事業精算 (29)'!$E$56</f>
        <v>0</v>
      </c>
      <c r="AW245" s="461">
        <f>SUM(P245:AV245)</f>
        <v>0</v>
      </c>
      <c r="AX245" s="462">
        <f>K245-AW245</f>
        <v>0</v>
      </c>
      <c r="AY245" s="529"/>
      <c r="AZ245">
        <f>IF(A246=0,0,1)</f>
        <v>0</v>
      </c>
      <c r="BA245" s="529"/>
      <c r="BB245" s="529"/>
      <c r="BC245" s="529"/>
      <c r="BD245" s="529"/>
      <c r="BF245" s="464" t="s">
        <v>2</v>
      </c>
      <c r="BG245" s="465" t="s">
        <v>3</v>
      </c>
      <c r="BH245" s="464" t="s">
        <v>4</v>
      </c>
    </row>
    <row r="246" spans="1:60" s="526" customFormat="1" ht="21" customHeight="1" x14ac:dyDescent="0.15">
      <c r="A246" s="886">
        <f>'事業精算 (29)'!$C$13</f>
        <v>0</v>
      </c>
      <c r="B246" s="466">
        <f>'事業精算 (29)'!$J$6</f>
        <v>0</v>
      </c>
      <c r="C246" s="467" t="s">
        <v>105</v>
      </c>
      <c r="D246" s="467">
        <f>'事業精算 (29)'!$L$6</f>
        <v>0</v>
      </c>
      <c r="E246" s="468" t="s">
        <v>335</v>
      </c>
      <c r="F246" s="469" t="s">
        <v>13</v>
      </c>
      <c r="G246" s="470" t="s">
        <v>13</v>
      </c>
      <c r="H246" s="471" t="s">
        <v>13</v>
      </c>
      <c r="I246" s="189"/>
      <c r="J246" s="472" t="s">
        <v>14</v>
      </c>
      <c r="K246" s="566" t="s">
        <v>196</v>
      </c>
      <c r="L246" s="889">
        <f>'事業精算 (29)'!$G$17</f>
        <v>0</v>
      </c>
      <c r="M246" s="889"/>
      <c r="N246" s="890"/>
      <c r="O246" s="189"/>
      <c r="P246" s="474" t="s">
        <v>25</v>
      </c>
      <c r="Q246" s="475"/>
      <c r="R246" s="476" t="s">
        <v>13</v>
      </c>
      <c r="S246" s="475"/>
      <c r="T246" s="477" t="s">
        <v>458</v>
      </c>
      <c r="U246" s="478" t="s">
        <v>25</v>
      </c>
      <c r="V246" s="475"/>
      <c r="W246" s="476" t="s">
        <v>13</v>
      </c>
      <c r="X246" s="476"/>
      <c r="Y246" s="476"/>
      <c r="Z246" s="478" t="s">
        <v>25</v>
      </c>
      <c r="AA246" s="475"/>
      <c r="AB246" s="476" t="s">
        <v>13</v>
      </c>
      <c r="AC246" s="475"/>
      <c r="AD246" s="477" t="s">
        <v>105</v>
      </c>
      <c r="AE246" s="479" t="s">
        <v>14</v>
      </c>
      <c r="AF246" s="568" t="s">
        <v>29</v>
      </c>
      <c r="AG246" s="480">
        <f>'事業精算 (29)'!$J40</f>
        <v>0</v>
      </c>
      <c r="AH246" s="479" t="s">
        <v>14</v>
      </c>
      <c r="AI246" s="568" t="s">
        <v>189</v>
      </c>
      <c r="AJ246" s="481">
        <f>'事業精算 (29)'!$J47</f>
        <v>0</v>
      </c>
      <c r="AK246" s="479"/>
      <c r="AL246" s="568"/>
      <c r="AM246" s="482"/>
      <c r="AN246" s="483"/>
      <c r="AO246" s="475"/>
      <c r="AP246" s="482"/>
      <c r="AQ246" s="483" t="s">
        <v>14</v>
      </c>
      <c r="AR246" s="568" t="s">
        <v>195</v>
      </c>
      <c r="AS246" s="481">
        <f>'事業精算 (29)'!$J$52</f>
        <v>0</v>
      </c>
      <c r="AT246" s="613"/>
      <c r="AU246" s="613"/>
      <c r="AV246" s="475"/>
      <c r="AW246" s="484"/>
      <c r="AX246" s="485"/>
      <c r="AY246" s="529"/>
      <c r="AZ246" s="529"/>
      <c r="BA246" s="529"/>
      <c r="BB246" s="529"/>
      <c r="BC246" s="529"/>
      <c r="BD246" s="529"/>
      <c r="BF246" s="486"/>
      <c r="BG246" s="483"/>
      <c r="BH246" s="487"/>
    </row>
    <row r="247" spans="1:60" s="526" customFormat="1" ht="21" customHeight="1" x14ac:dyDescent="0.15">
      <c r="A247" s="887"/>
      <c r="B247" s="891" t="s">
        <v>41</v>
      </c>
      <c r="C247" s="892"/>
      <c r="D247" s="892"/>
      <c r="E247" s="893"/>
      <c r="F247" s="488" t="s">
        <v>83</v>
      </c>
      <c r="G247" s="475"/>
      <c r="H247" s="489"/>
      <c r="I247" s="189"/>
      <c r="J247" s="472" t="s">
        <v>15</v>
      </c>
      <c r="K247" s="490" t="s">
        <v>199</v>
      </c>
      <c r="L247" s="894">
        <f>'事業精算 (29)'!$G$19</f>
        <v>0</v>
      </c>
      <c r="M247" s="894"/>
      <c r="N247" s="895"/>
      <c r="O247" s="189"/>
      <c r="P247" s="491">
        <f>'事業精算 (29)'!$M28</f>
        <v>0</v>
      </c>
      <c r="Q247" s="568" t="s">
        <v>24</v>
      </c>
      <c r="R247" s="568">
        <f>'事業精算 (29)'!$O28</f>
        <v>0</v>
      </c>
      <c r="S247" s="568" t="s">
        <v>24</v>
      </c>
      <c r="T247" s="492">
        <f>'事業精算 (25)'!$Q$28</f>
        <v>0</v>
      </c>
      <c r="U247" s="493">
        <f>'事業精算 (29)'!$M32</f>
        <v>0</v>
      </c>
      <c r="V247" s="568" t="s">
        <v>24</v>
      </c>
      <c r="W247" s="568">
        <f>'事業精算 (25)'!$O32</f>
        <v>0</v>
      </c>
      <c r="X247" s="475"/>
      <c r="Y247" s="568"/>
      <c r="Z247" s="493">
        <f>'事業精算 (29)'!$M36</f>
        <v>0</v>
      </c>
      <c r="AA247" s="568" t="s">
        <v>24</v>
      </c>
      <c r="AB247" s="568">
        <f>'事業精算 (29)'!$O36</f>
        <v>0</v>
      </c>
      <c r="AC247" s="568" t="s">
        <v>24</v>
      </c>
      <c r="AD247" s="492">
        <f>'事業精算 (25)'!$Q$36</f>
        <v>0</v>
      </c>
      <c r="AE247" s="479" t="s">
        <v>15</v>
      </c>
      <c r="AF247" s="568" t="s">
        <v>28</v>
      </c>
      <c r="AG247" s="480">
        <f>'事業精算 (29)'!$J41</f>
        <v>0</v>
      </c>
      <c r="AH247" s="479" t="s">
        <v>15</v>
      </c>
      <c r="AI247" s="568" t="s">
        <v>193</v>
      </c>
      <c r="AJ247" s="481">
        <f>'事業精算 (29)'!$J48</f>
        <v>0</v>
      </c>
      <c r="AK247" s="479"/>
      <c r="AL247" s="568"/>
      <c r="AM247" s="482"/>
      <c r="AN247" s="483"/>
      <c r="AO247" s="475"/>
      <c r="AP247" s="482"/>
      <c r="AQ247" s="483"/>
      <c r="AR247" s="568"/>
      <c r="AS247" s="481"/>
      <c r="AT247" s="613"/>
      <c r="AU247" s="613"/>
      <c r="AV247" s="475"/>
      <c r="AW247" s="484"/>
      <c r="AX247" s="485"/>
      <c r="AY247" s="529"/>
      <c r="AZ247" s="529"/>
      <c r="BA247" s="529"/>
      <c r="BB247" s="529"/>
      <c r="BC247" s="529"/>
      <c r="BD247" s="529"/>
      <c r="BF247" s="487">
        <f>P247*R247*T247</f>
        <v>0</v>
      </c>
      <c r="BG247" s="483">
        <f>U247*W247</f>
        <v>0</v>
      </c>
      <c r="BH247" s="487">
        <f>Z247*AB247*AD247</f>
        <v>0</v>
      </c>
    </row>
    <row r="248" spans="1:60" s="526" customFormat="1" ht="21" customHeight="1" x14ac:dyDescent="0.15">
      <c r="A248" s="887"/>
      <c r="B248" s="896">
        <f>'事業精算 (29)'!$C$11</f>
        <v>0</v>
      </c>
      <c r="C248" s="897"/>
      <c r="D248" s="897"/>
      <c r="E248" s="898"/>
      <c r="F248" s="494" t="s">
        <v>84</v>
      </c>
      <c r="G248" s="475">
        <f>'事業精算 (29)'!$F$9</f>
        <v>0</v>
      </c>
      <c r="H248" s="495" t="s">
        <v>13</v>
      </c>
      <c r="I248" s="189"/>
      <c r="J248" s="496" t="s">
        <v>20</v>
      </c>
      <c r="K248" s="497">
        <f>'事業精算 (29)'!$K$19</f>
        <v>0</v>
      </c>
      <c r="L248" s="568" t="s">
        <v>21</v>
      </c>
      <c r="M248" s="568">
        <f>'事業精算 (25)'!$M$19</f>
        <v>0</v>
      </c>
      <c r="N248" s="498" t="s">
        <v>22</v>
      </c>
      <c r="O248" s="189"/>
      <c r="P248" s="491">
        <f>'事業精算 (29)'!$M29</f>
        <v>0</v>
      </c>
      <c r="Q248" s="568" t="s">
        <v>24</v>
      </c>
      <c r="R248" s="568">
        <f>'事業精算 (29)'!$O29</f>
        <v>0</v>
      </c>
      <c r="S248" s="568" t="s">
        <v>24</v>
      </c>
      <c r="T248" s="492">
        <f>'事業精算 (25)'!$Q$29</f>
        <v>0</v>
      </c>
      <c r="U248" s="493">
        <f>'事業精算 (29)'!$M33</f>
        <v>0</v>
      </c>
      <c r="V248" s="568" t="s">
        <v>24</v>
      </c>
      <c r="W248" s="568">
        <f>'事業精算 (25)'!$O33</f>
        <v>0</v>
      </c>
      <c r="X248" s="475"/>
      <c r="Y248" s="568"/>
      <c r="Z248" s="493">
        <f>'事業精算 (29)'!$M37</f>
        <v>0</v>
      </c>
      <c r="AA248" s="568" t="s">
        <v>24</v>
      </c>
      <c r="AB248" s="568">
        <f>'事業精算 (29)'!$O37</f>
        <v>0</v>
      </c>
      <c r="AC248" s="568" t="s">
        <v>24</v>
      </c>
      <c r="AD248" s="492">
        <f>'事業精算 (25)'!$Q$37</f>
        <v>0</v>
      </c>
      <c r="AE248" s="479" t="s">
        <v>16</v>
      </c>
      <c r="AF248" s="568" t="s">
        <v>104</v>
      </c>
      <c r="AG248" s="480">
        <f>'事業精算 (29)'!$J42</f>
        <v>0</v>
      </c>
      <c r="AH248" s="479" t="s">
        <v>17</v>
      </c>
      <c r="AI248" s="568" t="s">
        <v>390</v>
      </c>
      <c r="AJ248" s="481">
        <f>'事業精算 (29)'!$J49</f>
        <v>0</v>
      </c>
      <c r="AK248" s="479"/>
      <c r="AL248" s="568"/>
      <c r="AM248" s="482"/>
      <c r="AN248" s="483"/>
      <c r="AO248" s="475"/>
      <c r="AP248" s="482"/>
      <c r="AQ248" s="483"/>
      <c r="AR248" s="475"/>
      <c r="AS248" s="482"/>
      <c r="AT248" s="614"/>
      <c r="AU248" s="614"/>
      <c r="AV248" s="475"/>
      <c r="AW248" s="484"/>
      <c r="AX248" s="485"/>
      <c r="AY248" s="529"/>
      <c r="AZ248" s="529"/>
      <c r="BA248" s="529"/>
      <c r="BB248" s="529"/>
      <c r="BC248" s="529"/>
      <c r="BD248" s="529"/>
      <c r="BF248" s="487"/>
      <c r="BG248" s="483"/>
      <c r="BH248" s="487"/>
    </row>
    <row r="249" spans="1:60" s="526" customFormat="1" ht="21" customHeight="1" x14ac:dyDescent="0.15">
      <c r="A249" s="887"/>
      <c r="B249" s="896"/>
      <c r="C249" s="897"/>
      <c r="D249" s="897"/>
      <c r="E249" s="898"/>
      <c r="F249" s="494" t="s">
        <v>85</v>
      </c>
      <c r="G249" s="475">
        <f>'事業精算 (29)'!$I$9</f>
        <v>0</v>
      </c>
      <c r="H249" s="495" t="s">
        <v>13</v>
      </c>
      <c r="I249" s="189"/>
      <c r="J249" s="496" t="s">
        <v>20</v>
      </c>
      <c r="K249" s="497">
        <f>'事業精算 (29)'!$K$20</f>
        <v>0</v>
      </c>
      <c r="L249" s="568" t="s">
        <v>21</v>
      </c>
      <c r="M249" s="568">
        <f>'事業精算 (25)'!$M$20</f>
        <v>0</v>
      </c>
      <c r="N249" s="498" t="s">
        <v>22</v>
      </c>
      <c r="O249" s="189"/>
      <c r="P249" s="491">
        <f>'事業精算 (29)'!$M30</f>
        <v>0</v>
      </c>
      <c r="Q249" s="568" t="s">
        <v>24</v>
      </c>
      <c r="R249" s="568">
        <f>'事業精算 (29)'!$O30</f>
        <v>0</v>
      </c>
      <c r="S249" s="568" t="s">
        <v>24</v>
      </c>
      <c r="T249" s="492">
        <f>'事業精算 (25)'!$Q$30</f>
        <v>0</v>
      </c>
      <c r="U249" s="493">
        <f>'事業精算 (29)'!$M34</f>
        <v>0</v>
      </c>
      <c r="V249" s="568" t="s">
        <v>24</v>
      </c>
      <c r="W249" s="568">
        <f>'事業精算 (25)'!$O34</f>
        <v>0</v>
      </c>
      <c r="X249" s="475"/>
      <c r="Y249" s="568"/>
      <c r="Z249" s="493">
        <f>'事業精算 (29)'!$M38</f>
        <v>0</v>
      </c>
      <c r="AA249" s="568" t="s">
        <v>24</v>
      </c>
      <c r="AB249" s="568">
        <f>'事業精算 (29)'!$O38</f>
        <v>0</v>
      </c>
      <c r="AC249" s="568" t="s">
        <v>24</v>
      </c>
      <c r="AD249" s="492">
        <f>'事業精算 (25)'!$Q$38</f>
        <v>0</v>
      </c>
      <c r="AE249" s="479" t="s">
        <v>18</v>
      </c>
      <c r="AF249" s="568" t="s">
        <v>72</v>
      </c>
      <c r="AG249" s="480">
        <f>'事業精算 (29)'!$J43</f>
        <v>0</v>
      </c>
      <c r="AH249" s="479"/>
      <c r="AI249" s="568"/>
      <c r="AJ249" s="482"/>
      <c r="AK249" s="479"/>
      <c r="AL249" s="568"/>
      <c r="AM249" s="482"/>
      <c r="AN249" s="483"/>
      <c r="AO249" s="475"/>
      <c r="AP249" s="482"/>
      <c r="AQ249" s="483"/>
      <c r="AR249" s="475"/>
      <c r="AS249" s="482"/>
      <c r="AT249" s="614"/>
      <c r="AU249" s="614"/>
      <c r="AV249" s="475"/>
      <c r="AW249" s="484"/>
      <c r="AX249" s="485"/>
      <c r="AY249" s="529"/>
      <c r="AZ249" s="529"/>
      <c r="BA249" s="529"/>
      <c r="BB249" s="529"/>
      <c r="BC249" s="529"/>
      <c r="BD249" s="529"/>
      <c r="BF249" s="487">
        <f>P249*R249*T249</f>
        <v>0</v>
      </c>
      <c r="BG249" s="483">
        <f>U249*W249</f>
        <v>0</v>
      </c>
      <c r="BH249" s="487">
        <f>Z249*AB249*AD249</f>
        <v>0</v>
      </c>
    </row>
    <row r="250" spans="1:60" s="526" customFormat="1" ht="21" customHeight="1" x14ac:dyDescent="0.15">
      <c r="A250" s="887"/>
      <c r="B250" s="899" t="s">
        <v>39</v>
      </c>
      <c r="C250" s="900"/>
      <c r="D250" s="900"/>
      <c r="E250" s="901"/>
      <c r="F250" s="483"/>
      <c r="G250" s="475"/>
      <c r="H250" s="489"/>
      <c r="I250" s="189"/>
      <c r="J250" s="472" t="s">
        <v>17</v>
      </c>
      <c r="K250" s="490" t="s">
        <v>198</v>
      </c>
      <c r="L250" s="904">
        <f>'事業精算 (29)'!$G$18</f>
        <v>0</v>
      </c>
      <c r="M250" s="904"/>
      <c r="N250" s="905"/>
      <c r="O250" s="189"/>
      <c r="P250" s="491">
        <f>'事業精算 (29)'!$M31</f>
        <v>0</v>
      </c>
      <c r="Q250" s="568" t="s">
        <v>411</v>
      </c>
      <c r="R250" s="568">
        <f>'事業精算 (29)'!$O31</f>
        <v>0</v>
      </c>
      <c r="S250" s="902" t="s">
        <v>410</v>
      </c>
      <c r="T250" s="903"/>
      <c r="U250" s="493">
        <f>'事業精算 (29)'!$M35</f>
        <v>0</v>
      </c>
      <c r="V250" s="568" t="s">
        <v>411</v>
      </c>
      <c r="W250" s="568">
        <f>'事業精算 (25)'!$O35</f>
        <v>0</v>
      </c>
      <c r="X250" s="923" t="s">
        <v>410</v>
      </c>
      <c r="Y250" s="924"/>
      <c r="Z250" s="493">
        <f>'事業精算 (29)'!$M39</f>
        <v>0</v>
      </c>
      <c r="AA250" s="568" t="s">
        <v>411</v>
      </c>
      <c r="AB250" s="568">
        <f>'事業精算 (29)'!$O39</f>
        <v>0</v>
      </c>
      <c r="AC250" s="902" t="s">
        <v>410</v>
      </c>
      <c r="AD250" s="903"/>
      <c r="AE250" s="479" t="s">
        <v>27</v>
      </c>
      <c r="AF250" s="568" t="s">
        <v>74</v>
      </c>
      <c r="AG250" s="480">
        <f>'事業精算 (29)'!$J44</f>
        <v>0</v>
      </c>
      <c r="AH250" s="479"/>
      <c r="AI250" s="568"/>
      <c r="AJ250" s="482"/>
      <c r="AK250" s="479"/>
      <c r="AL250" s="568"/>
      <c r="AM250" s="482"/>
      <c r="AN250" s="483"/>
      <c r="AO250" s="475"/>
      <c r="AP250" s="482"/>
      <c r="AQ250" s="483"/>
      <c r="AR250" s="475"/>
      <c r="AS250" s="482"/>
      <c r="AT250" s="614"/>
      <c r="AU250" s="614"/>
      <c r="AV250" s="475"/>
      <c r="AW250" s="484"/>
      <c r="AX250" s="485"/>
      <c r="AY250" s="529"/>
      <c r="AZ250" s="529"/>
      <c r="BA250" s="529"/>
      <c r="BB250" s="529"/>
      <c r="BC250" s="529"/>
      <c r="BD250" s="529"/>
      <c r="BF250" s="487">
        <f>P250*R250*T250</f>
        <v>0</v>
      </c>
      <c r="BG250" s="483">
        <f>U250*W250</f>
        <v>0</v>
      </c>
      <c r="BH250" s="487">
        <f>Z250*AB250*AD250</f>
        <v>0</v>
      </c>
    </row>
    <row r="251" spans="1:60" s="526" customFormat="1" ht="21" customHeight="1" x14ac:dyDescent="0.15">
      <c r="A251" s="887"/>
      <c r="B251" s="906">
        <f>'事業精算 (29)'!$C$12</f>
        <v>0</v>
      </c>
      <c r="C251" s="907"/>
      <c r="D251" s="907"/>
      <c r="E251" s="908"/>
      <c r="F251" s="483"/>
      <c r="G251" s="475"/>
      <c r="H251" s="489"/>
      <c r="I251" s="189"/>
      <c r="J251" s="472" t="s">
        <v>19</v>
      </c>
      <c r="K251" s="566" t="s">
        <v>200</v>
      </c>
      <c r="L251" s="912">
        <f>'事業精算 (29)'!$G$21</f>
        <v>0</v>
      </c>
      <c r="M251" s="912"/>
      <c r="N251" s="913"/>
      <c r="O251" s="189"/>
      <c r="P251" s="499"/>
      <c r="Q251" s="568"/>
      <c r="R251" s="475"/>
      <c r="S251" s="568"/>
      <c r="T251" s="482"/>
      <c r="U251" s="483"/>
      <c r="V251" s="568"/>
      <c r="W251" s="475"/>
      <c r="X251" s="475"/>
      <c r="Y251" s="475"/>
      <c r="Z251" s="483"/>
      <c r="AA251" s="568"/>
      <c r="AB251" s="475"/>
      <c r="AC251" s="568"/>
      <c r="AD251" s="482"/>
      <c r="AE251" s="479" t="s">
        <v>31</v>
      </c>
      <c r="AF251" s="500" t="s">
        <v>30</v>
      </c>
      <c r="AG251" s="480">
        <f>'事業精算 (29)'!$J45</f>
        <v>0</v>
      </c>
      <c r="AH251" s="479"/>
      <c r="AI251" s="568"/>
      <c r="AJ251" s="482"/>
      <c r="AK251" s="479"/>
      <c r="AL251" s="566"/>
      <c r="AM251" s="501"/>
      <c r="AN251" s="502"/>
      <c r="AO251" s="565"/>
      <c r="AP251" s="501"/>
      <c r="AQ251" s="502"/>
      <c r="AR251" s="565"/>
      <c r="AS251" s="501"/>
      <c r="AT251" s="615"/>
      <c r="AU251" s="615"/>
      <c r="AV251" s="565"/>
      <c r="AW251" s="484"/>
      <c r="AX251" s="485"/>
      <c r="AY251" s="529"/>
      <c r="AZ251" s="529"/>
      <c r="BA251" s="529"/>
      <c r="BB251" s="529"/>
      <c r="BC251" s="529"/>
      <c r="BD251" s="529"/>
      <c r="BF251" s="487">
        <f>P251*R251*T251</f>
        <v>0</v>
      </c>
      <c r="BG251" s="483">
        <f>U251*W251</f>
        <v>0</v>
      </c>
      <c r="BH251" s="487">
        <f>Z251*AB251*AD251</f>
        <v>0</v>
      </c>
    </row>
    <row r="252" spans="1:60" s="526" customFormat="1" ht="21" customHeight="1" x14ac:dyDescent="0.15">
      <c r="A252" s="888"/>
      <c r="B252" s="909"/>
      <c r="C252" s="910"/>
      <c r="D252" s="910"/>
      <c r="E252" s="911"/>
      <c r="F252" s="504"/>
      <c r="G252" s="505"/>
      <c r="H252" s="506"/>
      <c r="I252" s="189"/>
      <c r="J252" s="472" t="s">
        <v>27</v>
      </c>
      <c r="K252" s="568" t="s">
        <v>201</v>
      </c>
      <c r="L252" s="914">
        <f>'事業精算 (29)'!$G$22</f>
        <v>0</v>
      </c>
      <c r="M252" s="914"/>
      <c r="N252" s="915"/>
      <c r="O252" s="189"/>
      <c r="P252" s="507"/>
      <c r="Q252" s="508"/>
      <c r="R252" s="505"/>
      <c r="S252" s="508"/>
      <c r="T252" s="509"/>
      <c r="U252" s="504"/>
      <c r="V252" s="508"/>
      <c r="W252" s="505"/>
      <c r="X252" s="505"/>
      <c r="Y252" s="505"/>
      <c r="Z252" s="504"/>
      <c r="AA252" s="508"/>
      <c r="AB252" s="505"/>
      <c r="AC252" s="508"/>
      <c r="AD252" s="509"/>
      <c r="AE252" s="510" t="s">
        <v>70</v>
      </c>
      <c r="AF252" s="508" t="s">
        <v>73</v>
      </c>
      <c r="AG252" s="480">
        <f>'事業精算 (29)'!$J46</f>
        <v>0</v>
      </c>
      <c r="AH252" s="510"/>
      <c r="AI252" s="508"/>
      <c r="AJ252" s="509"/>
      <c r="AK252" s="510"/>
      <c r="AL252" s="508"/>
      <c r="AM252" s="509"/>
      <c r="AN252" s="504"/>
      <c r="AO252" s="505"/>
      <c r="AP252" s="509"/>
      <c r="AQ252" s="504"/>
      <c r="AR252" s="505"/>
      <c r="AS252" s="509"/>
      <c r="AT252" s="505"/>
      <c r="AU252" s="505"/>
      <c r="AV252" s="505"/>
      <c r="AW252" s="512"/>
      <c r="AX252" s="513"/>
      <c r="AY252" s="529"/>
      <c r="AZ252" s="529"/>
      <c r="BA252" s="529"/>
      <c r="BB252" s="529"/>
      <c r="BC252" s="529"/>
      <c r="BD252" s="529"/>
      <c r="BF252" s="514">
        <f>P252*R252*T252</f>
        <v>0</v>
      </c>
      <c r="BG252" s="504">
        <f>U252*W252</f>
        <v>0</v>
      </c>
      <c r="BH252" s="514">
        <f>Z252*AB252*AD252</f>
        <v>0</v>
      </c>
    </row>
    <row r="253" spans="1:60" s="526" customFormat="1" ht="21" customHeight="1" x14ac:dyDescent="0.15">
      <c r="A253" s="542">
        <v>30</v>
      </c>
      <c r="B253" s="916">
        <f>'事業精算 (30)'!$C$6</f>
        <v>0</v>
      </c>
      <c r="C253" s="917"/>
      <c r="D253" s="917"/>
      <c r="E253" s="918"/>
      <c r="F253" s="456">
        <f>'事業精算 (30)'!$F$8</f>
        <v>0</v>
      </c>
      <c r="G253" s="567">
        <f>SUM(G256:G257)</f>
        <v>0</v>
      </c>
      <c r="H253" s="458">
        <f>SUM(F253:G253)</f>
        <v>0</v>
      </c>
      <c r="I253" s="189"/>
      <c r="J253" s="459"/>
      <c r="K253" s="919">
        <f>L254+L255+L258+L259+L260</f>
        <v>0</v>
      </c>
      <c r="L253" s="919"/>
      <c r="M253" s="919"/>
      <c r="N253" s="920"/>
      <c r="O253" s="189"/>
      <c r="P253" s="878">
        <f>'事業精算 (30)'!$E$28</f>
        <v>0</v>
      </c>
      <c r="Q253" s="879"/>
      <c r="R253" s="879"/>
      <c r="S253" s="879"/>
      <c r="T253" s="880"/>
      <c r="U253" s="875">
        <f>'事業精算 (30)'!$H$35</f>
        <v>0</v>
      </c>
      <c r="V253" s="876"/>
      <c r="W253" s="876"/>
      <c r="X253" s="876"/>
      <c r="Y253" s="877"/>
      <c r="Z253" s="881">
        <f>'事業精算 (30)'!$H$39</f>
        <v>0</v>
      </c>
      <c r="AA253" s="879"/>
      <c r="AB253" s="879"/>
      <c r="AC253" s="879"/>
      <c r="AD253" s="880"/>
      <c r="AE253" s="881">
        <f>SUM(AG254:AG260)</f>
        <v>0</v>
      </c>
      <c r="AF253" s="879"/>
      <c r="AG253" s="880"/>
      <c r="AH253" s="881">
        <f>SUM(AJ254:AJ256)</f>
        <v>0</v>
      </c>
      <c r="AI253" s="879"/>
      <c r="AJ253" s="880"/>
      <c r="AK253" s="881">
        <f>'事業精算 (30)'!$E$50</f>
        <v>0</v>
      </c>
      <c r="AL253" s="879"/>
      <c r="AM253" s="880"/>
      <c r="AN253" s="872">
        <f>'事業精算 (30)'!$E$51</f>
        <v>0</v>
      </c>
      <c r="AO253" s="873"/>
      <c r="AP253" s="874"/>
      <c r="AQ253" s="875">
        <f>SUM(AS254:AS255)</f>
        <v>0</v>
      </c>
      <c r="AR253" s="876"/>
      <c r="AS253" s="877"/>
      <c r="AT253" s="602">
        <f>'事業精算 (30)'!$E$54</f>
        <v>0</v>
      </c>
      <c r="AU253" s="602">
        <f>'事業精算 (30)'!$E$55</f>
        <v>0</v>
      </c>
      <c r="AV253" s="564">
        <f>'事業精算 (30)'!$E$56</f>
        <v>0</v>
      </c>
      <c r="AW253" s="461">
        <f>SUM(P253:AV253)</f>
        <v>0</v>
      </c>
      <c r="AX253" s="462">
        <f>K253-AW253</f>
        <v>0</v>
      </c>
      <c r="AY253" s="529"/>
      <c r="AZ253">
        <f>IF(A254=0,0,1)</f>
        <v>0</v>
      </c>
      <c r="BA253" s="529"/>
      <c r="BB253" s="529"/>
      <c r="BC253" s="529"/>
      <c r="BD253" s="529"/>
      <c r="BF253" s="464" t="s">
        <v>2</v>
      </c>
      <c r="BG253" s="465" t="s">
        <v>3</v>
      </c>
      <c r="BH253" s="464" t="s">
        <v>4</v>
      </c>
    </row>
    <row r="254" spans="1:60" s="526" customFormat="1" ht="21" customHeight="1" x14ac:dyDescent="0.15">
      <c r="A254" s="886">
        <f>'事業精算 (30)'!$C$13</f>
        <v>0</v>
      </c>
      <c r="B254" s="466">
        <f>'事業精算 (30)'!$J$6</f>
        <v>0</v>
      </c>
      <c r="C254" s="467" t="s">
        <v>105</v>
      </c>
      <c r="D254" s="467">
        <f>'事業精算 (30)'!$L$6</f>
        <v>0</v>
      </c>
      <c r="E254" s="468" t="s">
        <v>335</v>
      </c>
      <c r="F254" s="469" t="s">
        <v>13</v>
      </c>
      <c r="G254" s="470" t="s">
        <v>13</v>
      </c>
      <c r="H254" s="471" t="s">
        <v>13</v>
      </c>
      <c r="I254" s="189"/>
      <c r="J254" s="472" t="s">
        <v>14</v>
      </c>
      <c r="K254" s="566" t="s">
        <v>196</v>
      </c>
      <c r="L254" s="889">
        <f>'事業精算 (30)'!$G$17</f>
        <v>0</v>
      </c>
      <c r="M254" s="889"/>
      <c r="N254" s="890"/>
      <c r="O254" s="189"/>
      <c r="P254" s="474" t="s">
        <v>25</v>
      </c>
      <c r="Q254" s="475"/>
      <c r="R254" s="476" t="s">
        <v>13</v>
      </c>
      <c r="S254" s="475"/>
      <c r="T254" s="477" t="s">
        <v>458</v>
      </c>
      <c r="U254" s="478" t="s">
        <v>25</v>
      </c>
      <c r="V254" s="475"/>
      <c r="W254" s="476" t="s">
        <v>13</v>
      </c>
      <c r="X254" s="476"/>
      <c r="Y254" s="476"/>
      <c r="Z254" s="478" t="s">
        <v>25</v>
      </c>
      <c r="AA254" s="475"/>
      <c r="AB254" s="476" t="s">
        <v>13</v>
      </c>
      <c r="AC254" s="475"/>
      <c r="AD254" s="477" t="s">
        <v>105</v>
      </c>
      <c r="AE254" s="479" t="s">
        <v>14</v>
      </c>
      <c r="AF254" s="568" t="s">
        <v>29</v>
      </c>
      <c r="AG254" s="480">
        <f>'事業精算 (30)'!$J40</f>
        <v>0</v>
      </c>
      <c r="AH254" s="479" t="s">
        <v>14</v>
      </c>
      <c r="AI254" s="568" t="s">
        <v>189</v>
      </c>
      <c r="AJ254" s="481">
        <f>'事業精算 (30)'!$J47</f>
        <v>0</v>
      </c>
      <c r="AK254" s="479"/>
      <c r="AL254" s="568"/>
      <c r="AM254" s="482"/>
      <c r="AN254" s="483"/>
      <c r="AO254" s="475"/>
      <c r="AP254" s="482"/>
      <c r="AQ254" s="483" t="s">
        <v>14</v>
      </c>
      <c r="AR254" s="568" t="s">
        <v>195</v>
      </c>
      <c r="AS254" s="481">
        <f>'事業精算 (30)'!$J$52</f>
        <v>0</v>
      </c>
      <c r="AT254" s="613"/>
      <c r="AU254" s="613"/>
      <c r="AV254" s="475"/>
      <c r="AW254" s="484"/>
      <c r="AX254" s="485"/>
      <c r="AY254" s="529"/>
      <c r="AZ254" s="529"/>
      <c r="BA254" s="529"/>
      <c r="BB254" s="529"/>
      <c r="BC254" s="529"/>
      <c r="BD254" s="529"/>
      <c r="BF254" s="486"/>
      <c r="BG254" s="483"/>
      <c r="BH254" s="487"/>
    </row>
    <row r="255" spans="1:60" s="526" customFormat="1" ht="21" customHeight="1" x14ac:dyDescent="0.15">
      <c r="A255" s="887"/>
      <c r="B255" s="891" t="s">
        <v>41</v>
      </c>
      <c r="C255" s="892"/>
      <c r="D255" s="892"/>
      <c r="E255" s="893"/>
      <c r="F255" s="488" t="s">
        <v>83</v>
      </c>
      <c r="G255" s="475"/>
      <c r="H255" s="489"/>
      <c r="I255" s="189"/>
      <c r="J255" s="472" t="s">
        <v>15</v>
      </c>
      <c r="K255" s="490" t="s">
        <v>199</v>
      </c>
      <c r="L255" s="921">
        <f>'事業精算 (30)'!$G$19</f>
        <v>0</v>
      </c>
      <c r="M255" s="921"/>
      <c r="N255" s="922"/>
      <c r="O255" s="189"/>
      <c r="P255" s="491">
        <f>'事業精算 (30)'!$M28</f>
        <v>0</v>
      </c>
      <c r="Q255" s="568" t="s">
        <v>24</v>
      </c>
      <c r="R255" s="568">
        <f>'事業精算 (30)'!$O28</f>
        <v>0</v>
      </c>
      <c r="S255" s="568" t="s">
        <v>24</v>
      </c>
      <c r="T255" s="492">
        <f>'事業精算 (30)'!$Q28</f>
        <v>0</v>
      </c>
      <c r="U255" s="493">
        <f>'事業精算 (30)'!$M32</f>
        <v>0</v>
      </c>
      <c r="V255" s="568" t="s">
        <v>24</v>
      </c>
      <c r="W255" s="568">
        <f>'事業精算 (30)'!$O32</f>
        <v>0</v>
      </c>
      <c r="X255" s="475"/>
      <c r="Y255" s="568"/>
      <c r="Z255" s="493">
        <f>'事業精算 (30)'!$M36</f>
        <v>0</v>
      </c>
      <c r="AA255" s="568" t="s">
        <v>24</v>
      </c>
      <c r="AB255" s="568">
        <f>'事業精算 (30)'!$O36</f>
        <v>0</v>
      </c>
      <c r="AC255" s="568" t="s">
        <v>24</v>
      </c>
      <c r="AD255" s="492">
        <f>'事業精算 (30)'!$Q36</f>
        <v>0</v>
      </c>
      <c r="AE255" s="479" t="s">
        <v>15</v>
      </c>
      <c r="AF255" s="568" t="s">
        <v>28</v>
      </c>
      <c r="AG255" s="480">
        <f>'事業精算 (30)'!$J41</f>
        <v>0</v>
      </c>
      <c r="AH255" s="479" t="s">
        <v>15</v>
      </c>
      <c r="AI255" s="568" t="s">
        <v>193</v>
      </c>
      <c r="AJ255" s="481">
        <f>'事業精算 (30)'!$J48</f>
        <v>0</v>
      </c>
      <c r="AK255" s="479"/>
      <c r="AL255" s="568"/>
      <c r="AM255" s="482"/>
      <c r="AN255" s="483"/>
      <c r="AO255" s="475"/>
      <c r="AP255" s="482"/>
      <c r="AQ255" s="483"/>
      <c r="AR255" s="568"/>
      <c r="AS255" s="481"/>
      <c r="AT255" s="613"/>
      <c r="AU255" s="613"/>
      <c r="AV255" s="475"/>
      <c r="AW255" s="484"/>
      <c r="AX255" s="485"/>
      <c r="AY255" s="529"/>
      <c r="AZ255" s="529"/>
      <c r="BA255" s="529"/>
      <c r="BB255" s="529"/>
      <c r="BC255" s="529"/>
      <c r="BD255" s="529"/>
      <c r="BF255" s="487">
        <f>P255*R255*T255</f>
        <v>0</v>
      </c>
      <c r="BG255" s="483">
        <f>U255*W255</f>
        <v>0</v>
      </c>
      <c r="BH255" s="487">
        <f>Z255*AB255*AD255</f>
        <v>0</v>
      </c>
    </row>
    <row r="256" spans="1:60" s="526" customFormat="1" ht="21" customHeight="1" x14ac:dyDescent="0.15">
      <c r="A256" s="887"/>
      <c r="B256" s="896">
        <f>'事業精算 (30)'!$C$11</f>
        <v>0</v>
      </c>
      <c r="C256" s="897"/>
      <c r="D256" s="897"/>
      <c r="E256" s="898"/>
      <c r="F256" s="494" t="s">
        <v>84</v>
      </c>
      <c r="G256" s="475">
        <f>'事業精算 (30)'!$F$9</f>
        <v>0</v>
      </c>
      <c r="H256" s="495" t="s">
        <v>13</v>
      </c>
      <c r="I256" s="189"/>
      <c r="J256" s="496" t="s">
        <v>20</v>
      </c>
      <c r="K256" s="497">
        <f>'事業精算 (30)'!$K$19</f>
        <v>0</v>
      </c>
      <c r="L256" s="568" t="s">
        <v>21</v>
      </c>
      <c r="M256" s="568">
        <f>'事業精算 (30)'!$M$19</f>
        <v>0</v>
      </c>
      <c r="N256" s="498" t="s">
        <v>22</v>
      </c>
      <c r="O256" s="189"/>
      <c r="P256" s="491">
        <f>'事業精算 (30)'!$M29</f>
        <v>0</v>
      </c>
      <c r="Q256" s="568" t="s">
        <v>24</v>
      </c>
      <c r="R256" s="568">
        <f>'事業精算 (30)'!$O29</f>
        <v>0</v>
      </c>
      <c r="S256" s="568" t="s">
        <v>24</v>
      </c>
      <c r="T256" s="492">
        <f>'事業精算 (30)'!$Q29</f>
        <v>0</v>
      </c>
      <c r="U256" s="493">
        <f>'事業精算 (30)'!$M33</f>
        <v>0</v>
      </c>
      <c r="V256" s="568" t="s">
        <v>24</v>
      </c>
      <c r="W256" s="568">
        <f>'事業精算 (30)'!$O33</f>
        <v>0</v>
      </c>
      <c r="X256" s="475"/>
      <c r="Y256" s="568"/>
      <c r="Z256" s="493">
        <f>'事業精算 (30)'!$M37</f>
        <v>0</v>
      </c>
      <c r="AA256" s="568" t="s">
        <v>24</v>
      </c>
      <c r="AB256" s="568">
        <f>'事業精算 (30)'!$O37</f>
        <v>0</v>
      </c>
      <c r="AC256" s="568" t="s">
        <v>24</v>
      </c>
      <c r="AD256" s="492">
        <f>'事業精算 (30)'!$Q37</f>
        <v>0</v>
      </c>
      <c r="AE256" s="479" t="s">
        <v>16</v>
      </c>
      <c r="AF256" s="568" t="s">
        <v>104</v>
      </c>
      <c r="AG256" s="480">
        <f>'事業精算 (30)'!$J42</f>
        <v>0</v>
      </c>
      <c r="AH256" s="479" t="s">
        <v>17</v>
      </c>
      <c r="AI256" s="568" t="s">
        <v>390</v>
      </c>
      <c r="AJ256" s="481">
        <f>'事業精算 (30)'!$J49</f>
        <v>0</v>
      </c>
      <c r="AK256" s="479"/>
      <c r="AL256" s="568"/>
      <c r="AM256" s="482"/>
      <c r="AN256" s="483"/>
      <c r="AO256" s="475"/>
      <c r="AP256" s="482"/>
      <c r="AQ256" s="483"/>
      <c r="AR256" s="475"/>
      <c r="AS256" s="482"/>
      <c r="AT256" s="614"/>
      <c r="AU256" s="614"/>
      <c r="AV256" s="475"/>
      <c r="AW256" s="484"/>
      <c r="AX256" s="485"/>
      <c r="AY256" s="529"/>
      <c r="AZ256" s="529"/>
      <c r="BA256" s="529"/>
      <c r="BB256" s="529"/>
      <c r="BC256" s="529"/>
      <c r="BD256" s="529"/>
      <c r="BF256" s="487"/>
      <c r="BG256" s="483"/>
      <c r="BH256" s="487"/>
    </row>
    <row r="257" spans="1:60" s="526" customFormat="1" ht="21" customHeight="1" x14ac:dyDescent="0.15">
      <c r="A257" s="887"/>
      <c r="B257" s="896"/>
      <c r="C257" s="897"/>
      <c r="D257" s="897"/>
      <c r="E257" s="898"/>
      <c r="F257" s="494" t="s">
        <v>85</v>
      </c>
      <c r="G257" s="475">
        <f>'事業精算 (30)'!$I$9</f>
        <v>0</v>
      </c>
      <c r="H257" s="495" t="s">
        <v>13</v>
      </c>
      <c r="I257" s="189"/>
      <c r="J257" s="496" t="s">
        <v>20</v>
      </c>
      <c r="K257" s="497">
        <f>'事業精算 (30)'!$K$20</f>
        <v>0</v>
      </c>
      <c r="L257" s="568" t="s">
        <v>21</v>
      </c>
      <c r="M257" s="568">
        <f>'事業精算 (30)'!$M$20</f>
        <v>0</v>
      </c>
      <c r="N257" s="498" t="s">
        <v>22</v>
      </c>
      <c r="O257" s="189"/>
      <c r="P257" s="491">
        <f>'事業精算 (30)'!$M30</f>
        <v>0</v>
      </c>
      <c r="Q257" s="568" t="s">
        <v>24</v>
      </c>
      <c r="R257" s="568">
        <f>'事業精算 (30)'!$O30</f>
        <v>0</v>
      </c>
      <c r="S257" s="568" t="s">
        <v>24</v>
      </c>
      <c r="T257" s="492">
        <f>'事業精算 (30)'!$Q30</f>
        <v>0</v>
      </c>
      <c r="U257" s="493">
        <f>'事業精算 (30)'!$M34</f>
        <v>0</v>
      </c>
      <c r="V257" s="568" t="s">
        <v>24</v>
      </c>
      <c r="W257" s="568">
        <f>'事業精算 (30)'!$O34</f>
        <v>0</v>
      </c>
      <c r="X257" s="475"/>
      <c r="Y257" s="568"/>
      <c r="Z257" s="493">
        <f>'事業精算 (30)'!$M38</f>
        <v>0</v>
      </c>
      <c r="AA257" s="568" t="s">
        <v>24</v>
      </c>
      <c r="AB257" s="568">
        <f>'事業精算 (30)'!$O38</f>
        <v>0</v>
      </c>
      <c r="AC257" s="568" t="s">
        <v>24</v>
      </c>
      <c r="AD257" s="492">
        <f>'事業精算 (30)'!$Q38</f>
        <v>0</v>
      </c>
      <c r="AE257" s="479" t="s">
        <v>18</v>
      </c>
      <c r="AF257" s="568" t="s">
        <v>72</v>
      </c>
      <c r="AG257" s="480">
        <f>'事業精算 (30)'!$J43</f>
        <v>0</v>
      </c>
      <c r="AH257" s="479"/>
      <c r="AI257" s="568"/>
      <c r="AJ257" s="482"/>
      <c r="AK257" s="479"/>
      <c r="AL257" s="568"/>
      <c r="AM257" s="482"/>
      <c r="AN257" s="483"/>
      <c r="AO257" s="475"/>
      <c r="AP257" s="482"/>
      <c r="AQ257" s="483"/>
      <c r="AR257" s="475"/>
      <c r="AS257" s="482"/>
      <c r="AT257" s="614"/>
      <c r="AU257" s="614"/>
      <c r="AV257" s="475"/>
      <c r="AW257" s="484"/>
      <c r="AX257" s="485"/>
      <c r="AY257" s="529"/>
      <c r="AZ257" s="529"/>
      <c r="BA257" s="529"/>
      <c r="BB257" s="529"/>
      <c r="BC257" s="529"/>
      <c r="BD257" s="529"/>
      <c r="BF257" s="487">
        <f>P257*R257*T257</f>
        <v>0</v>
      </c>
      <c r="BG257" s="483">
        <f>U257*W257</f>
        <v>0</v>
      </c>
      <c r="BH257" s="487">
        <f>Z257*AB257*AD257</f>
        <v>0</v>
      </c>
    </row>
    <row r="258" spans="1:60" s="526" customFormat="1" ht="21" customHeight="1" x14ac:dyDescent="0.15">
      <c r="A258" s="887"/>
      <c r="B258" s="899" t="s">
        <v>39</v>
      </c>
      <c r="C258" s="900"/>
      <c r="D258" s="900"/>
      <c r="E258" s="901"/>
      <c r="F258" s="483"/>
      <c r="G258" s="475"/>
      <c r="H258" s="489"/>
      <c r="I258" s="189"/>
      <c r="J258" s="472" t="s">
        <v>17</v>
      </c>
      <c r="K258" s="490" t="s">
        <v>198</v>
      </c>
      <c r="L258" s="904">
        <f>'事業精算 (30)'!$G$18</f>
        <v>0</v>
      </c>
      <c r="M258" s="904"/>
      <c r="N258" s="905"/>
      <c r="O258" s="189"/>
      <c r="P258" s="491">
        <f>'事業精算 (30)'!$M31</f>
        <v>0</v>
      </c>
      <c r="Q258" s="568" t="s">
        <v>411</v>
      </c>
      <c r="R258" s="568">
        <f>'事業精算 (30)'!$O31</f>
        <v>0</v>
      </c>
      <c r="S258" s="902" t="s">
        <v>410</v>
      </c>
      <c r="T258" s="903"/>
      <c r="U258" s="493">
        <f>'事業精算 (30)'!$M35</f>
        <v>0</v>
      </c>
      <c r="V258" s="568" t="s">
        <v>411</v>
      </c>
      <c r="W258" s="568">
        <f>'事業精算 (30)'!$O35</f>
        <v>0</v>
      </c>
      <c r="X258" s="923" t="s">
        <v>410</v>
      </c>
      <c r="Y258" s="924"/>
      <c r="Z258" s="493">
        <f>'事業精算 (30)'!$M39</f>
        <v>0</v>
      </c>
      <c r="AA258" s="568" t="s">
        <v>411</v>
      </c>
      <c r="AB258" s="568">
        <f>'事業精算 (30)'!$O39</f>
        <v>0</v>
      </c>
      <c r="AC258" s="902" t="s">
        <v>410</v>
      </c>
      <c r="AD258" s="903"/>
      <c r="AE258" s="479" t="s">
        <v>27</v>
      </c>
      <c r="AF258" s="568" t="s">
        <v>74</v>
      </c>
      <c r="AG258" s="480">
        <f>'事業精算 (30)'!$J44</f>
        <v>0</v>
      </c>
      <c r="AH258" s="479"/>
      <c r="AI258" s="568"/>
      <c r="AJ258" s="482"/>
      <c r="AK258" s="479"/>
      <c r="AL258" s="568"/>
      <c r="AM258" s="482"/>
      <c r="AN258" s="483"/>
      <c r="AO258" s="475"/>
      <c r="AP258" s="482"/>
      <c r="AQ258" s="483"/>
      <c r="AR258" s="475"/>
      <c r="AS258" s="482"/>
      <c r="AT258" s="614"/>
      <c r="AU258" s="614"/>
      <c r="AV258" s="475"/>
      <c r="AW258" s="484"/>
      <c r="AX258" s="485"/>
      <c r="AY258" s="529"/>
      <c r="AZ258" s="529"/>
      <c r="BA258" s="529"/>
      <c r="BB258" s="529"/>
      <c r="BC258" s="529"/>
      <c r="BD258" s="529"/>
      <c r="BF258" s="487">
        <f>P258*R258*T258</f>
        <v>0</v>
      </c>
      <c r="BG258" s="483">
        <f>U258*W258</f>
        <v>0</v>
      </c>
      <c r="BH258" s="487">
        <f>Z258*AB258*AD258</f>
        <v>0</v>
      </c>
    </row>
    <row r="259" spans="1:60" s="526" customFormat="1" ht="21" customHeight="1" x14ac:dyDescent="0.15">
      <c r="A259" s="887"/>
      <c r="B259" s="906">
        <f>'事業精算 (30)'!$C$12</f>
        <v>0</v>
      </c>
      <c r="C259" s="907"/>
      <c r="D259" s="907"/>
      <c r="E259" s="908"/>
      <c r="F259" s="483"/>
      <c r="G259" s="475"/>
      <c r="H259" s="489"/>
      <c r="I259" s="189"/>
      <c r="J259" s="472" t="s">
        <v>19</v>
      </c>
      <c r="K259" s="566" t="s">
        <v>200</v>
      </c>
      <c r="L259" s="912">
        <f>'事業精算 (30)'!$G$21</f>
        <v>0</v>
      </c>
      <c r="M259" s="912"/>
      <c r="N259" s="913"/>
      <c r="O259" s="189"/>
      <c r="P259" s="499"/>
      <c r="Q259" s="568"/>
      <c r="R259" s="475"/>
      <c r="S259" s="568"/>
      <c r="T259" s="482"/>
      <c r="U259" s="483"/>
      <c r="V259" s="568"/>
      <c r="W259" s="475"/>
      <c r="X259" s="475"/>
      <c r="Y259" s="475"/>
      <c r="Z259" s="483"/>
      <c r="AA259" s="568"/>
      <c r="AB259" s="475"/>
      <c r="AC259" s="568"/>
      <c r="AD259" s="482"/>
      <c r="AE259" s="479" t="s">
        <v>31</v>
      </c>
      <c r="AF259" s="500" t="s">
        <v>30</v>
      </c>
      <c r="AG259" s="480">
        <f>'事業精算 (30)'!$J45</f>
        <v>0</v>
      </c>
      <c r="AH259" s="479"/>
      <c r="AI259" s="568"/>
      <c r="AJ259" s="482"/>
      <c r="AK259" s="479"/>
      <c r="AL259" s="566"/>
      <c r="AM259" s="501"/>
      <c r="AN259" s="502"/>
      <c r="AO259" s="565"/>
      <c r="AP259" s="501"/>
      <c r="AQ259" s="502"/>
      <c r="AR259" s="565"/>
      <c r="AS259" s="501"/>
      <c r="AT259" s="615"/>
      <c r="AU259" s="615"/>
      <c r="AV259" s="565"/>
      <c r="AW259" s="484"/>
      <c r="AX259" s="485"/>
      <c r="AY259" s="529"/>
      <c r="AZ259" s="529"/>
      <c r="BA259" s="529"/>
      <c r="BB259" s="529"/>
      <c r="BC259" s="529"/>
      <c r="BD259" s="529"/>
      <c r="BF259" s="487">
        <f>P259*R259*T259</f>
        <v>0</v>
      </c>
      <c r="BG259" s="483">
        <f>U259*W259</f>
        <v>0</v>
      </c>
      <c r="BH259" s="487">
        <f>Z259*AB259*AD259</f>
        <v>0</v>
      </c>
    </row>
    <row r="260" spans="1:60" s="526" customFormat="1" ht="21" customHeight="1" x14ac:dyDescent="0.15">
      <c r="A260" s="888"/>
      <c r="B260" s="909"/>
      <c r="C260" s="910"/>
      <c r="D260" s="910"/>
      <c r="E260" s="911"/>
      <c r="F260" s="504"/>
      <c r="G260" s="505"/>
      <c r="H260" s="506"/>
      <c r="I260" s="189"/>
      <c r="J260" s="472" t="s">
        <v>27</v>
      </c>
      <c r="K260" s="568" t="s">
        <v>201</v>
      </c>
      <c r="L260" s="914">
        <f>'事業精算 (30)'!$G$22</f>
        <v>0</v>
      </c>
      <c r="M260" s="914"/>
      <c r="N260" s="915"/>
      <c r="O260" s="189"/>
      <c r="P260" s="507"/>
      <c r="Q260" s="508"/>
      <c r="R260" s="505"/>
      <c r="S260" s="508"/>
      <c r="T260" s="509"/>
      <c r="U260" s="504"/>
      <c r="V260" s="508"/>
      <c r="W260" s="505"/>
      <c r="X260" s="505"/>
      <c r="Y260" s="505"/>
      <c r="Z260" s="504"/>
      <c r="AA260" s="508"/>
      <c r="AB260" s="505"/>
      <c r="AC260" s="508"/>
      <c r="AD260" s="509"/>
      <c r="AE260" s="510" t="s">
        <v>70</v>
      </c>
      <c r="AF260" s="508" t="s">
        <v>73</v>
      </c>
      <c r="AG260" s="480">
        <f>'事業精算 (30)'!$J46</f>
        <v>0</v>
      </c>
      <c r="AH260" s="510"/>
      <c r="AI260" s="508"/>
      <c r="AJ260" s="509"/>
      <c r="AK260" s="510"/>
      <c r="AL260" s="508"/>
      <c r="AM260" s="509"/>
      <c r="AN260" s="504"/>
      <c r="AO260" s="505"/>
      <c r="AP260" s="509"/>
      <c r="AQ260" s="504"/>
      <c r="AR260" s="505"/>
      <c r="AS260" s="509"/>
      <c r="AT260" s="505"/>
      <c r="AU260" s="505"/>
      <c r="AV260" s="505"/>
      <c r="AW260" s="512"/>
      <c r="AX260" s="513"/>
      <c r="AY260" s="529"/>
      <c r="AZ260" s="529"/>
      <c r="BA260" s="529"/>
      <c r="BB260" s="529"/>
      <c r="BC260" s="529"/>
      <c r="BD260" s="529"/>
      <c r="BF260" s="514">
        <f>P260*R260*T260</f>
        <v>0</v>
      </c>
      <c r="BG260" s="504">
        <f>U260*W260</f>
        <v>0</v>
      </c>
      <c r="BH260" s="514">
        <f>Z260*AB260*AD260</f>
        <v>0</v>
      </c>
    </row>
    <row r="261" spans="1:60" s="526" customFormat="1" ht="21" customHeight="1" x14ac:dyDescent="0.15">
      <c r="A261" s="542">
        <v>31</v>
      </c>
      <c r="B261" s="916">
        <f>'事業精算 (31)'!$C$6</f>
        <v>0</v>
      </c>
      <c r="C261" s="917"/>
      <c r="D261" s="917"/>
      <c r="E261" s="918"/>
      <c r="F261" s="456">
        <f>'事業精算 (31)'!$F$8</f>
        <v>0</v>
      </c>
      <c r="G261" s="567">
        <f>SUM(G264:G265)</f>
        <v>0</v>
      </c>
      <c r="H261" s="458">
        <f>SUM(F261:G261)</f>
        <v>0</v>
      </c>
      <c r="I261" s="189"/>
      <c r="J261" s="459"/>
      <c r="K261" s="919">
        <f>L262+L263+L266+L267+L268</f>
        <v>0</v>
      </c>
      <c r="L261" s="919"/>
      <c r="M261" s="919"/>
      <c r="N261" s="920"/>
      <c r="O261" s="189"/>
      <c r="P261" s="878">
        <f>'事業精算 (31)'!$E$28</f>
        <v>0</v>
      </c>
      <c r="Q261" s="879"/>
      <c r="R261" s="879"/>
      <c r="S261" s="879"/>
      <c r="T261" s="880"/>
      <c r="U261" s="875">
        <f>'事業精算 (31)'!$H$35</f>
        <v>0</v>
      </c>
      <c r="V261" s="876"/>
      <c r="W261" s="876"/>
      <c r="X261" s="876"/>
      <c r="Y261" s="877"/>
      <c r="Z261" s="881">
        <f>'事業精算 (31)'!$H$39</f>
        <v>0</v>
      </c>
      <c r="AA261" s="879"/>
      <c r="AB261" s="879"/>
      <c r="AC261" s="879"/>
      <c r="AD261" s="880"/>
      <c r="AE261" s="881">
        <f>SUM(AG262:AG268)</f>
        <v>0</v>
      </c>
      <c r="AF261" s="879"/>
      <c r="AG261" s="880"/>
      <c r="AH261" s="881">
        <f>SUM(AJ262:AJ264)</f>
        <v>0</v>
      </c>
      <c r="AI261" s="879"/>
      <c r="AJ261" s="880"/>
      <c r="AK261" s="881">
        <f>'事業精算 (31)'!$E$50</f>
        <v>0</v>
      </c>
      <c r="AL261" s="879"/>
      <c r="AM261" s="880"/>
      <c r="AN261" s="872">
        <f>'事業精算 (31)'!$E$51</f>
        <v>0</v>
      </c>
      <c r="AO261" s="873"/>
      <c r="AP261" s="874"/>
      <c r="AQ261" s="875">
        <f>SUM(AS262:AS263)</f>
        <v>0</v>
      </c>
      <c r="AR261" s="876"/>
      <c r="AS261" s="877"/>
      <c r="AT261" s="602">
        <f>'事業精算 (31)'!$E$54</f>
        <v>0</v>
      </c>
      <c r="AU261" s="602">
        <f>'事業精算 (31)'!$E$55</f>
        <v>0</v>
      </c>
      <c r="AV261" s="564">
        <f>'事業精算 (31)'!$E$56</f>
        <v>0</v>
      </c>
      <c r="AW261" s="461">
        <f>SUM(P261:AV261)</f>
        <v>0</v>
      </c>
      <c r="AX261" s="462">
        <f>K261-AW261</f>
        <v>0</v>
      </c>
      <c r="AY261" s="529"/>
      <c r="AZ261">
        <f>IF(A262=0,0,1)</f>
        <v>0</v>
      </c>
      <c r="BA261" s="529"/>
      <c r="BB261" s="529"/>
      <c r="BC261" s="529"/>
      <c r="BD261" s="529"/>
      <c r="BF261" s="464" t="s">
        <v>2</v>
      </c>
      <c r="BG261" s="465" t="s">
        <v>3</v>
      </c>
      <c r="BH261" s="464" t="s">
        <v>4</v>
      </c>
    </row>
    <row r="262" spans="1:60" s="526" customFormat="1" ht="21" customHeight="1" x14ac:dyDescent="0.15">
      <c r="A262" s="887">
        <f>'事業精算 (31)'!$C$13</f>
        <v>0</v>
      </c>
      <c r="B262" s="466">
        <f>'事業精算 (31)'!$J$6</f>
        <v>0</v>
      </c>
      <c r="C262" s="467" t="s">
        <v>105</v>
      </c>
      <c r="D262" s="467">
        <f>'事業精算 (31)'!$L$6</f>
        <v>0</v>
      </c>
      <c r="E262" s="468" t="s">
        <v>26</v>
      </c>
      <c r="F262" s="469" t="s">
        <v>13</v>
      </c>
      <c r="G262" s="470" t="s">
        <v>13</v>
      </c>
      <c r="H262" s="471" t="s">
        <v>13</v>
      </c>
      <c r="I262" s="189"/>
      <c r="J262" s="472" t="s">
        <v>14</v>
      </c>
      <c r="K262" s="566" t="s">
        <v>196</v>
      </c>
      <c r="L262" s="894">
        <f>'事業精算 (31)'!$G$17</f>
        <v>0</v>
      </c>
      <c r="M262" s="894"/>
      <c r="N262" s="895"/>
      <c r="O262" s="189"/>
      <c r="P262" s="474" t="s">
        <v>25</v>
      </c>
      <c r="Q262" s="475"/>
      <c r="R262" s="476" t="s">
        <v>13</v>
      </c>
      <c r="S262" s="475"/>
      <c r="T262" s="477" t="s">
        <v>26</v>
      </c>
      <c r="U262" s="478" t="s">
        <v>25</v>
      </c>
      <c r="V262" s="475"/>
      <c r="W262" s="476" t="s">
        <v>13</v>
      </c>
      <c r="X262" s="476"/>
      <c r="Y262" s="476"/>
      <c r="Z262" s="478" t="s">
        <v>25</v>
      </c>
      <c r="AA262" s="475"/>
      <c r="AB262" s="476" t="s">
        <v>13</v>
      </c>
      <c r="AC262" s="475"/>
      <c r="AD262" s="477" t="s">
        <v>105</v>
      </c>
      <c r="AE262" s="479" t="s">
        <v>14</v>
      </c>
      <c r="AF262" s="568" t="s">
        <v>29</v>
      </c>
      <c r="AG262" s="480">
        <f>'事業精算 (31)'!$J$40</f>
        <v>0</v>
      </c>
      <c r="AH262" s="479" t="s">
        <v>14</v>
      </c>
      <c r="AI262" s="568" t="s">
        <v>189</v>
      </c>
      <c r="AJ262" s="481">
        <f>'事業精算 (31)'!$J$47</f>
        <v>0</v>
      </c>
      <c r="AK262" s="479"/>
      <c r="AL262" s="568"/>
      <c r="AM262" s="482"/>
      <c r="AN262" s="483"/>
      <c r="AO262" s="475"/>
      <c r="AP262" s="482"/>
      <c r="AQ262" s="483" t="s">
        <v>14</v>
      </c>
      <c r="AR262" s="568" t="s">
        <v>195</v>
      </c>
      <c r="AS262" s="481">
        <f>'事業精算 (31)'!$J$52</f>
        <v>0</v>
      </c>
      <c r="AT262" s="613"/>
      <c r="AU262" s="613"/>
      <c r="AV262" s="475"/>
      <c r="AW262" s="484"/>
      <c r="AX262" s="485"/>
      <c r="AY262" s="529"/>
      <c r="AZ262" s="529"/>
      <c r="BA262" s="529"/>
      <c r="BB262" s="529"/>
      <c r="BC262" s="529"/>
      <c r="BD262" s="529"/>
      <c r="BF262" s="486"/>
      <c r="BG262" s="483"/>
      <c r="BH262" s="487"/>
    </row>
    <row r="263" spans="1:60" s="526" customFormat="1" ht="21" customHeight="1" x14ac:dyDescent="0.15">
      <c r="A263" s="887"/>
      <c r="B263" s="899" t="s">
        <v>41</v>
      </c>
      <c r="C263" s="900"/>
      <c r="D263" s="900"/>
      <c r="E263" s="901"/>
      <c r="F263" s="488" t="s">
        <v>83</v>
      </c>
      <c r="G263" s="475"/>
      <c r="H263" s="489"/>
      <c r="I263" s="189"/>
      <c r="J263" s="472" t="s">
        <v>15</v>
      </c>
      <c r="K263" s="490" t="s">
        <v>199</v>
      </c>
      <c r="L263" s="921">
        <f>'事業精算 (31)'!$G$19</f>
        <v>0</v>
      </c>
      <c r="M263" s="921"/>
      <c r="N263" s="922"/>
      <c r="O263" s="189"/>
      <c r="P263" s="491">
        <f>'事業精算 (31)'!$M$28</f>
        <v>0</v>
      </c>
      <c r="Q263" s="568" t="s">
        <v>24</v>
      </c>
      <c r="R263" s="568">
        <f>'事業精算 (31)'!$O$28</f>
        <v>0</v>
      </c>
      <c r="S263" s="568" t="s">
        <v>24</v>
      </c>
      <c r="T263" s="492">
        <f>'事業精算 (31)'!$Q$28</f>
        <v>0</v>
      </c>
      <c r="U263" s="493">
        <f>'事業精算 (31)'!$M$32</f>
        <v>0</v>
      </c>
      <c r="V263" s="568" t="s">
        <v>24</v>
      </c>
      <c r="W263" s="568">
        <f>'事業精算 (31)'!$O$32</f>
        <v>0</v>
      </c>
      <c r="X263" s="475"/>
      <c r="Y263" s="568"/>
      <c r="Z263" s="493">
        <f>'事業精算 (31)'!$M$36</f>
        <v>0</v>
      </c>
      <c r="AA263" s="568" t="s">
        <v>24</v>
      </c>
      <c r="AB263" s="568">
        <f>'事業精算 (31)'!$O$36</f>
        <v>0</v>
      </c>
      <c r="AC263" s="568" t="s">
        <v>24</v>
      </c>
      <c r="AD263" s="492">
        <f>'事業精算 (31)'!$Q$36</f>
        <v>0</v>
      </c>
      <c r="AE263" s="479" t="s">
        <v>15</v>
      </c>
      <c r="AF263" s="568" t="s">
        <v>28</v>
      </c>
      <c r="AG263" s="480">
        <f>'事業精算 (31)'!$J$41</f>
        <v>0</v>
      </c>
      <c r="AH263" s="479" t="s">
        <v>15</v>
      </c>
      <c r="AI263" s="568" t="s">
        <v>193</v>
      </c>
      <c r="AJ263" s="481">
        <f>'事業精算 (31)'!$J$48</f>
        <v>0</v>
      </c>
      <c r="AK263" s="479"/>
      <c r="AL263" s="568"/>
      <c r="AM263" s="482"/>
      <c r="AN263" s="483"/>
      <c r="AO263" s="475"/>
      <c r="AP263" s="482"/>
      <c r="AQ263" s="483"/>
      <c r="AR263" s="568"/>
      <c r="AS263" s="481"/>
      <c r="AT263" s="613"/>
      <c r="AU263" s="613"/>
      <c r="AV263" s="475"/>
      <c r="AW263" s="484"/>
      <c r="AX263" s="485"/>
      <c r="AY263" s="529"/>
      <c r="AZ263" s="529"/>
      <c r="BA263" s="529"/>
      <c r="BB263" s="529"/>
      <c r="BC263" s="529"/>
      <c r="BD263" s="529"/>
      <c r="BF263" s="487">
        <f>P263*R263*T263</f>
        <v>0</v>
      </c>
      <c r="BG263" s="483">
        <f>U263*W263</f>
        <v>0</v>
      </c>
      <c r="BH263" s="487">
        <f>Z263*AB263*AD263</f>
        <v>0</v>
      </c>
    </row>
    <row r="264" spans="1:60" s="526" customFormat="1" ht="21" customHeight="1" x14ac:dyDescent="0.15">
      <c r="A264" s="887"/>
      <c r="B264" s="896">
        <f>'事業精算 (31)'!$C$11</f>
        <v>0</v>
      </c>
      <c r="C264" s="897"/>
      <c r="D264" s="897"/>
      <c r="E264" s="898"/>
      <c r="F264" s="494" t="s">
        <v>84</v>
      </c>
      <c r="G264" s="475">
        <f>'事業精算 (31)'!$F$9</f>
        <v>0</v>
      </c>
      <c r="H264" s="495" t="s">
        <v>13</v>
      </c>
      <c r="I264" s="189"/>
      <c r="J264" s="496" t="s">
        <v>20</v>
      </c>
      <c r="K264" s="497">
        <f>'事業精算 (31)'!$K$19</f>
        <v>0</v>
      </c>
      <c r="L264" s="568" t="s">
        <v>21</v>
      </c>
      <c r="M264" s="568">
        <f>'事業精算 (31)'!$M$19</f>
        <v>0</v>
      </c>
      <c r="N264" s="498" t="s">
        <v>22</v>
      </c>
      <c r="O264" s="189"/>
      <c r="P264" s="491">
        <f>'事業精算 (31)'!$M$29</f>
        <v>0</v>
      </c>
      <c r="Q264" s="568" t="s">
        <v>24</v>
      </c>
      <c r="R264" s="568">
        <f>'事業精算 (31)'!$O$29</f>
        <v>0</v>
      </c>
      <c r="S264" s="568" t="s">
        <v>24</v>
      </c>
      <c r="T264" s="492">
        <f>'事業精算 (31)'!$Q$29</f>
        <v>0</v>
      </c>
      <c r="U264" s="493">
        <f>'事業精算 (31)'!$M$33</f>
        <v>0</v>
      </c>
      <c r="V264" s="568" t="s">
        <v>24</v>
      </c>
      <c r="W264" s="568">
        <f>'事業精算 (31)'!$O$33</f>
        <v>0</v>
      </c>
      <c r="X264" s="475"/>
      <c r="Y264" s="568"/>
      <c r="Z264" s="493">
        <f>'事業精算 (31)'!$M$37</f>
        <v>0</v>
      </c>
      <c r="AA264" s="568" t="s">
        <v>24</v>
      </c>
      <c r="AB264" s="568">
        <f>'事業精算 (31)'!$O$37</f>
        <v>0</v>
      </c>
      <c r="AC264" s="568" t="s">
        <v>24</v>
      </c>
      <c r="AD264" s="492">
        <f>'事業精算 (31)'!$Q$37</f>
        <v>0</v>
      </c>
      <c r="AE264" s="479" t="s">
        <v>16</v>
      </c>
      <c r="AF264" s="568" t="s">
        <v>104</v>
      </c>
      <c r="AG264" s="480">
        <f>'事業精算 (31)'!$J$42</f>
        <v>0</v>
      </c>
      <c r="AH264" s="479" t="s">
        <v>17</v>
      </c>
      <c r="AI264" s="568" t="s">
        <v>390</v>
      </c>
      <c r="AJ264" s="482">
        <f>'事業精算 (31)'!$J$49</f>
        <v>0</v>
      </c>
      <c r="AK264" s="479"/>
      <c r="AL264" s="568"/>
      <c r="AM264" s="482"/>
      <c r="AN264" s="483"/>
      <c r="AO264" s="475"/>
      <c r="AP264" s="482"/>
      <c r="AQ264" s="483"/>
      <c r="AR264" s="475"/>
      <c r="AS264" s="482"/>
      <c r="AT264" s="614"/>
      <c r="AU264" s="614"/>
      <c r="AV264" s="475"/>
      <c r="AW264" s="484"/>
      <c r="AX264" s="485"/>
      <c r="AY264" s="529"/>
      <c r="AZ264" s="529"/>
      <c r="BA264" s="529"/>
      <c r="BB264" s="529"/>
      <c r="BC264" s="529"/>
      <c r="BD264" s="529"/>
      <c r="BF264" s="487"/>
      <c r="BG264" s="483"/>
      <c r="BH264" s="487"/>
    </row>
    <row r="265" spans="1:60" s="526" customFormat="1" ht="21" customHeight="1" x14ac:dyDescent="0.15">
      <c r="A265" s="887"/>
      <c r="B265" s="896"/>
      <c r="C265" s="897"/>
      <c r="D265" s="897"/>
      <c r="E265" s="898"/>
      <c r="F265" s="494" t="s">
        <v>85</v>
      </c>
      <c r="G265" s="475">
        <f>'事業精算 (31)'!$I$9</f>
        <v>0</v>
      </c>
      <c r="H265" s="495" t="s">
        <v>13</v>
      </c>
      <c r="I265" s="189"/>
      <c r="J265" s="496" t="s">
        <v>20</v>
      </c>
      <c r="K265" s="497">
        <f>'事業精算 (31)'!$K$20</f>
        <v>0</v>
      </c>
      <c r="L265" s="568" t="s">
        <v>21</v>
      </c>
      <c r="M265" s="568">
        <f>'事業精算 (31)'!$M$20</f>
        <v>0</v>
      </c>
      <c r="N265" s="498" t="s">
        <v>22</v>
      </c>
      <c r="O265" s="189"/>
      <c r="P265" s="491">
        <f>'事業精算 (31)'!$M$30</f>
        <v>0</v>
      </c>
      <c r="Q265" s="568" t="s">
        <v>24</v>
      </c>
      <c r="R265" s="568">
        <f>'事業精算 (31)'!$O$30</f>
        <v>0</v>
      </c>
      <c r="S265" s="568" t="s">
        <v>24</v>
      </c>
      <c r="T265" s="492">
        <f>'事業精算 (31)'!$Q$30</f>
        <v>0</v>
      </c>
      <c r="U265" s="493">
        <f>'事業精算 (31)'!$M$34</f>
        <v>0</v>
      </c>
      <c r="V265" s="568" t="s">
        <v>24</v>
      </c>
      <c r="W265" s="568">
        <f>'事業精算 (31)'!$O$34</f>
        <v>0</v>
      </c>
      <c r="X265" s="475"/>
      <c r="Y265" s="568"/>
      <c r="Z265" s="493">
        <f>'事業精算 (31)'!$M$38</f>
        <v>0</v>
      </c>
      <c r="AA265" s="568" t="s">
        <v>24</v>
      </c>
      <c r="AB265" s="568">
        <f>'事業精算 (31)'!$O$38</f>
        <v>0</v>
      </c>
      <c r="AC265" s="568" t="s">
        <v>24</v>
      </c>
      <c r="AD265" s="492">
        <f>'事業精算 (31)'!$Q$38</f>
        <v>0</v>
      </c>
      <c r="AE265" s="479" t="s">
        <v>18</v>
      </c>
      <c r="AF265" s="568" t="s">
        <v>72</v>
      </c>
      <c r="AG265" s="480">
        <f>'事業精算 (31)'!$J$43</f>
        <v>0</v>
      </c>
      <c r="AH265" s="479"/>
      <c r="AI265" s="568"/>
      <c r="AJ265" s="482"/>
      <c r="AK265" s="479"/>
      <c r="AL265" s="568"/>
      <c r="AM265" s="482"/>
      <c r="AN265" s="483"/>
      <c r="AO265" s="475"/>
      <c r="AP265" s="482"/>
      <c r="AQ265" s="483"/>
      <c r="AR265" s="475"/>
      <c r="AS265" s="482"/>
      <c r="AT265" s="614"/>
      <c r="AU265" s="614"/>
      <c r="AV265" s="475"/>
      <c r="AW265" s="484"/>
      <c r="AX265" s="485"/>
      <c r="AY265" s="529"/>
      <c r="AZ265" s="529"/>
      <c r="BA265" s="529"/>
      <c r="BB265" s="529"/>
      <c r="BC265" s="529"/>
      <c r="BD265" s="529"/>
      <c r="BF265" s="487">
        <f>P265*R265*T265</f>
        <v>0</v>
      </c>
      <c r="BG265" s="483">
        <f>U265*W265</f>
        <v>0</v>
      </c>
      <c r="BH265" s="487">
        <f>Z265*AB265*AD265</f>
        <v>0</v>
      </c>
    </row>
    <row r="266" spans="1:60" s="526" customFormat="1" ht="21" customHeight="1" x14ac:dyDescent="0.15">
      <c r="A266" s="887"/>
      <c r="B266" s="899" t="s">
        <v>39</v>
      </c>
      <c r="C266" s="900"/>
      <c r="D266" s="900"/>
      <c r="E266" s="901"/>
      <c r="F266" s="483"/>
      <c r="G266" s="475"/>
      <c r="H266" s="489"/>
      <c r="I266" s="189"/>
      <c r="J266" s="472" t="s">
        <v>17</v>
      </c>
      <c r="K266" s="490" t="s">
        <v>198</v>
      </c>
      <c r="L266" s="904">
        <f>'事業精算 (31)'!$G$18</f>
        <v>0</v>
      </c>
      <c r="M266" s="904"/>
      <c r="N266" s="905"/>
      <c r="O266" s="189"/>
      <c r="P266" s="491">
        <f>'事業精算 (31)'!$M$31</f>
        <v>0</v>
      </c>
      <c r="Q266" s="568" t="s">
        <v>411</v>
      </c>
      <c r="R266" s="568">
        <f>'事業精算 (31)'!$O$31</f>
        <v>0</v>
      </c>
      <c r="S266" s="902" t="s">
        <v>410</v>
      </c>
      <c r="T266" s="903"/>
      <c r="U266" s="493">
        <f>'事業精算 (31)'!$M$35</f>
        <v>0</v>
      </c>
      <c r="V266" s="568" t="s">
        <v>411</v>
      </c>
      <c r="W266" s="568">
        <f>'事業精算 (31)'!$O$35</f>
        <v>0</v>
      </c>
      <c r="X266" s="923" t="s">
        <v>410</v>
      </c>
      <c r="Y266" s="924"/>
      <c r="Z266" s="493">
        <f>'事業精算 (31)'!$M$39</f>
        <v>0</v>
      </c>
      <c r="AA266" s="568" t="s">
        <v>411</v>
      </c>
      <c r="AB266" s="568">
        <f>'事業精算 (31)'!$O$39</f>
        <v>0</v>
      </c>
      <c r="AC266" s="902" t="s">
        <v>410</v>
      </c>
      <c r="AD266" s="903"/>
      <c r="AE266" s="479" t="s">
        <v>27</v>
      </c>
      <c r="AF266" s="568" t="s">
        <v>74</v>
      </c>
      <c r="AG266" s="480">
        <f>'事業精算 (31)'!$J$44</f>
        <v>0</v>
      </c>
      <c r="AH266" s="479"/>
      <c r="AI266" s="568"/>
      <c r="AJ266" s="482"/>
      <c r="AK266" s="479"/>
      <c r="AL266" s="568"/>
      <c r="AM266" s="482"/>
      <c r="AN266" s="483"/>
      <c r="AO266" s="475"/>
      <c r="AP266" s="482"/>
      <c r="AQ266" s="483"/>
      <c r="AR266" s="475"/>
      <c r="AS266" s="482"/>
      <c r="AT266" s="614"/>
      <c r="AU266" s="614"/>
      <c r="AV266" s="475"/>
      <c r="AW266" s="484"/>
      <c r="AX266" s="485"/>
      <c r="AY266" s="529"/>
      <c r="AZ266" s="529"/>
      <c r="BA266" s="529"/>
      <c r="BB266" s="529"/>
      <c r="BC266" s="529"/>
      <c r="BD266" s="529"/>
      <c r="BF266" s="487">
        <f>P266*R266*T266</f>
        <v>0</v>
      </c>
      <c r="BG266" s="483">
        <f>U266*W266</f>
        <v>0</v>
      </c>
      <c r="BH266" s="487">
        <f>Z266*AB266*AD266</f>
        <v>0</v>
      </c>
    </row>
    <row r="267" spans="1:60" s="526" customFormat="1" ht="21" customHeight="1" x14ac:dyDescent="0.15">
      <c r="A267" s="887"/>
      <c r="B267" s="906">
        <f>'事業精算 (31)'!$C$12</f>
        <v>0</v>
      </c>
      <c r="C267" s="907"/>
      <c r="D267" s="907"/>
      <c r="E267" s="908"/>
      <c r="F267" s="483"/>
      <c r="G267" s="475"/>
      <c r="H267" s="489"/>
      <c r="I267" s="189"/>
      <c r="J267" s="472" t="s">
        <v>19</v>
      </c>
      <c r="K267" s="566" t="s">
        <v>200</v>
      </c>
      <c r="L267" s="912">
        <f>'事業精算 (31)'!$G$21</f>
        <v>0</v>
      </c>
      <c r="M267" s="912"/>
      <c r="N267" s="913"/>
      <c r="O267" s="189"/>
      <c r="P267" s="499"/>
      <c r="Q267" s="568"/>
      <c r="R267" s="475"/>
      <c r="S267" s="568"/>
      <c r="T267" s="482"/>
      <c r="U267" s="483"/>
      <c r="V267" s="568"/>
      <c r="W267" s="475"/>
      <c r="X267" s="475"/>
      <c r="Y267" s="475"/>
      <c r="Z267" s="483"/>
      <c r="AA267" s="568"/>
      <c r="AB267" s="475"/>
      <c r="AC267" s="568"/>
      <c r="AD267" s="482"/>
      <c r="AE267" s="479" t="s">
        <v>31</v>
      </c>
      <c r="AF267" s="500" t="s">
        <v>30</v>
      </c>
      <c r="AG267" s="480">
        <f>'事業精算 (31)'!$J$45</f>
        <v>0</v>
      </c>
      <c r="AH267" s="479"/>
      <c r="AI267" s="568"/>
      <c r="AJ267" s="482"/>
      <c r="AK267" s="479"/>
      <c r="AL267" s="566"/>
      <c r="AM267" s="501"/>
      <c r="AN267" s="502"/>
      <c r="AO267" s="565"/>
      <c r="AP267" s="501"/>
      <c r="AQ267" s="502"/>
      <c r="AR267" s="565"/>
      <c r="AS267" s="501"/>
      <c r="AT267" s="615"/>
      <c r="AU267" s="615"/>
      <c r="AV267" s="565"/>
      <c r="AW267" s="484"/>
      <c r="AX267" s="485"/>
      <c r="AY267" s="529"/>
      <c r="AZ267" s="529"/>
      <c r="BA267" s="529"/>
      <c r="BB267" s="529"/>
      <c r="BC267" s="529"/>
      <c r="BD267" s="529"/>
      <c r="BF267" s="487">
        <f>P267*R267*T267</f>
        <v>0</v>
      </c>
      <c r="BG267" s="483">
        <f>U267*W267</f>
        <v>0</v>
      </c>
      <c r="BH267" s="487">
        <f>Z267*AB267*AD267</f>
        <v>0</v>
      </c>
    </row>
    <row r="268" spans="1:60" s="526" customFormat="1" ht="21" customHeight="1" x14ac:dyDescent="0.15">
      <c r="A268" s="888"/>
      <c r="B268" s="909"/>
      <c r="C268" s="910"/>
      <c r="D268" s="910"/>
      <c r="E268" s="911"/>
      <c r="F268" s="504"/>
      <c r="G268" s="505"/>
      <c r="H268" s="506"/>
      <c r="I268" s="189"/>
      <c r="J268" s="472" t="s">
        <v>27</v>
      </c>
      <c r="K268" s="568" t="s">
        <v>201</v>
      </c>
      <c r="L268" s="914">
        <f>'事業精算 (31)'!$G$22</f>
        <v>0</v>
      </c>
      <c r="M268" s="914"/>
      <c r="N268" s="915"/>
      <c r="O268" s="189"/>
      <c r="P268" s="507"/>
      <c r="Q268" s="508"/>
      <c r="R268" s="505"/>
      <c r="S268" s="508"/>
      <c r="T268" s="509"/>
      <c r="U268" s="504"/>
      <c r="V268" s="508"/>
      <c r="W268" s="505"/>
      <c r="X268" s="505"/>
      <c r="Y268" s="505"/>
      <c r="Z268" s="504"/>
      <c r="AA268" s="508"/>
      <c r="AB268" s="505"/>
      <c r="AC268" s="508"/>
      <c r="AD268" s="509"/>
      <c r="AE268" s="510" t="s">
        <v>70</v>
      </c>
      <c r="AF268" s="508" t="s">
        <v>73</v>
      </c>
      <c r="AG268" s="511">
        <f>'事業精算 (31)'!$J$46</f>
        <v>0</v>
      </c>
      <c r="AH268" s="510"/>
      <c r="AI268" s="508"/>
      <c r="AJ268" s="509"/>
      <c r="AK268" s="510"/>
      <c r="AL268" s="508"/>
      <c r="AM268" s="509"/>
      <c r="AN268" s="504"/>
      <c r="AO268" s="505"/>
      <c r="AP268" s="509"/>
      <c r="AQ268" s="504"/>
      <c r="AR268" s="505"/>
      <c r="AS268" s="509"/>
      <c r="AT268" s="505"/>
      <c r="AU268" s="505"/>
      <c r="AV268" s="505"/>
      <c r="AW268" s="512"/>
      <c r="AX268" s="513"/>
      <c r="AY268" s="529"/>
      <c r="AZ268" s="529"/>
      <c r="BA268" s="529"/>
      <c r="BB268" s="529"/>
      <c r="BC268" s="529"/>
      <c r="BD268" s="529"/>
      <c r="BF268" s="514">
        <f>P268*R268*T268</f>
        <v>0</v>
      </c>
      <c r="BG268" s="504">
        <f>U268*W268</f>
        <v>0</v>
      </c>
      <c r="BH268" s="514">
        <f>Z268*AB268*AD268</f>
        <v>0</v>
      </c>
    </row>
    <row r="269" spans="1:60" s="526" customFormat="1" ht="21" customHeight="1" x14ac:dyDescent="0.15">
      <c r="A269" s="542">
        <v>32</v>
      </c>
      <c r="B269" s="916">
        <f>'事業精算 (32)'!$C$6</f>
        <v>0</v>
      </c>
      <c r="C269" s="917"/>
      <c r="D269" s="917"/>
      <c r="E269" s="918"/>
      <c r="F269" s="456">
        <f>'事業精算 (32)'!$F$8</f>
        <v>0</v>
      </c>
      <c r="G269" s="556">
        <f>SUM(G272:G273)</f>
        <v>0</v>
      </c>
      <c r="H269" s="458">
        <f>SUM(F269:G269)</f>
        <v>0</v>
      </c>
      <c r="I269" s="189"/>
      <c r="J269" s="459"/>
      <c r="K269" s="919">
        <f>L270+L271+L274+L275+L276</f>
        <v>0</v>
      </c>
      <c r="L269" s="919"/>
      <c r="M269" s="919"/>
      <c r="N269" s="920"/>
      <c r="O269" s="189"/>
      <c r="P269" s="878">
        <f>'事業精算 (32)'!$E$28</f>
        <v>0</v>
      </c>
      <c r="Q269" s="879"/>
      <c r="R269" s="879"/>
      <c r="S269" s="879"/>
      <c r="T269" s="880"/>
      <c r="U269" s="875">
        <f>'事業精算 (32)'!$H$35</f>
        <v>0</v>
      </c>
      <c r="V269" s="876"/>
      <c r="W269" s="876"/>
      <c r="X269" s="876"/>
      <c r="Y269" s="877"/>
      <c r="Z269" s="881">
        <f>'事業精算 (32)'!$H$39</f>
        <v>0</v>
      </c>
      <c r="AA269" s="879"/>
      <c r="AB269" s="879"/>
      <c r="AC269" s="879"/>
      <c r="AD269" s="880"/>
      <c r="AE269" s="881">
        <f>SUM(AG270:AG276)</f>
        <v>0</v>
      </c>
      <c r="AF269" s="879"/>
      <c r="AG269" s="880"/>
      <c r="AH269" s="881">
        <f>SUM(AJ270:AJ272)</f>
        <v>0</v>
      </c>
      <c r="AI269" s="879"/>
      <c r="AJ269" s="880"/>
      <c r="AK269" s="881">
        <f>'事業精算 (32)'!$E$50</f>
        <v>0</v>
      </c>
      <c r="AL269" s="879"/>
      <c r="AM269" s="880"/>
      <c r="AN269" s="872">
        <f>'事業精算 (32)'!$E$51</f>
        <v>0</v>
      </c>
      <c r="AO269" s="873"/>
      <c r="AP269" s="874"/>
      <c r="AQ269" s="875">
        <f>SUM(AS270:AS271)</f>
        <v>0</v>
      </c>
      <c r="AR269" s="876"/>
      <c r="AS269" s="877"/>
      <c r="AT269" s="602">
        <f>'事業精算 (32)'!$E$54</f>
        <v>0</v>
      </c>
      <c r="AU269" s="602">
        <f>'事業精算 (32)'!$E$55</f>
        <v>0</v>
      </c>
      <c r="AV269" s="562">
        <f>'事業精算 (32)'!$E$56</f>
        <v>0</v>
      </c>
      <c r="AW269" s="461">
        <f>SUM(P269:AV269)</f>
        <v>0</v>
      </c>
      <c r="AX269" s="462">
        <f>K269-AW269</f>
        <v>0</v>
      </c>
      <c r="AY269" s="529"/>
      <c r="AZ269">
        <f>IF(A270=0,0,1)</f>
        <v>0</v>
      </c>
      <c r="BA269" s="529"/>
      <c r="BB269" s="529"/>
      <c r="BC269" s="529"/>
      <c r="BD269" s="529"/>
      <c r="BF269" s="464" t="s">
        <v>2</v>
      </c>
      <c r="BG269" s="465" t="s">
        <v>3</v>
      </c>
      <c r="BH269" s="464" t="s">
        <v>4</v>
      </c>
    </row>
    <row r="270" spans="1:60" s="526" customFormat="1" ht="21" customHeight="1" x14ac:dyDescent="0.15">
      <c r="A270" s="887">
        <f>'事業精算 (32)'!$C$13</f>
        <v>0</v>
      </c>
      <c r="B270" s="466">
        <f>'事業精算 (32)'!$J$6</f>
        <v>0</v>
      </c>
      <c r="C270" s="467" t="s">
        <v>105</v>
      </c>
      <c r="D270" s="467">
        <f>'事業精算 (32)'!$L$6</f>
        <v>0</v>
      </c>
      <c r="E270" s="468" t="s">
        <v>335</v>
      </c>
      <c r="F270" s="469" t="s">
        <v>13</v>
      </c>
      <c r="G270" s="470" t="s">
        <v>13</v>
      </c>
      <c r="H270" s="471" t="s">
        <v>13</v>
      </c>
      <c r="I270" s="189"/>
      <c r="J270" s="472" t="s">
        <v>14</v>
      </c>
      <c r="K270" s="555" t="s">
        <v>196</v>
      </c>
      <c r="L270" s="894">
        <f>'事業精算 (32)'!$G$17</f>
        <v>0</v>
      </c>
      <c r="M270" s="894"/>
      <c r="N270" s="895"/>
      <c r="O270" s="189"/>
      <c r="P270" s="474" t="s">
        <v>25</v>
      </c>
      <c r="Q270" s="475"/>
      <c r="R270" s="476" t="s">
        <v>13</v>
      </c>
      <c r="S270" s="475"/>
      <c r="T270" s="477" t="s">
        <v>458</v>
      </c>
      <c r="U270" s="478" t="s">
        <v>25</v>
      </c>
      <c r="V270" s="475"/>
      <c r="W270" s="476" t="s">
        <v>13</v>
      </c>
      <c r="X270" s="476"/>
      <c r="Y270" s="476"/>
      <c r="Z270" s="478" t="s">
        <v>25</v>
      </c>
      <c r="AA270" s="475"/>
      <c r="AB270" s="476" t="s">
        <v>13</v>
      </c>
      <c r="AC270" s="475"/>
      <c r="AD270" s="477" t="s">
        <v>105</v>
      </c>
      <c r="AE270" s="479" t="s">
        <v>14</v>
      </c>
      <c r="AF270" s="563" t="s">
        <v>29</v>
      </c>
      <c r="AG270" s="480">
        <f>'事業精算 (32)'!$J$40</f>
        <v>0</v>
      </c>
      <c r="AH270" s="479" t="s">
        <v>14</v>
      </c>
      <c r="AI270" s="563" t="s">
        <v>189</v>
      </c>
      <c r="AJ270" s="481">
        <f>'事業精算 (32)'!$J$47</f>
        <v>0</v>
      </c>
      <c r="AK270" s="479"/>
      <c r="AL270" s="563"/>
      <c r="AM270" s="482"/>
      <c r="AN270" s="483"/>
      <c r="AO270" s="475"/>
      <c r="AP270" s="482"/>
      <c r="AQ270" s="483" t="s">
        <v>14</v>
      </c>
      <c r="AR270" s="563" t="s">
        <v>195</v>
      </c>
      <c r="AS270" s="481">
        <f>'事業精算 (32)'!$J$52</f>
        <v>0</v>
      </c>
      <c r="AT270" s="613"/>
      <c r="AU270" s="613"/>
      <c r="AV270" s="475"/>
      <c r="AW270" s="484"/>
      <c r="AX270" s="485"/>
      <c r="AY270" s="529"/>
      <c r="AZ270" s="529"/>
      <c r="BA270" s="529"/>
      <c r="BB270" s="529"/>
      <c r="BC270" s="529"/>
      <c r="BD270" s="529"/>
      <c r="BF270" s="486"/>
      <c r="BG270" s="483"/>
      <c r="BH270" s="487"/>
    </row>
    <row r="271" spans="1:60" s="526" customFormat="1" ht="21" customHeight="1" x14ac:dyDescent="0.15">
      <c r="A271" s="887"/>
      <c r="B271" s="899" t="s">
        <v>41</v>
      </c>
      <c r="C271" s="900"/>
      <c r="D271" s="900"/>
      <c r="E271" s="901"/>
      <c r="F271" s="488" t="s">
        <v>83</v>
      </c>
      <c r="G271" s="475"/>
      <c r="H271" s="489"/>
      <c r="I271" s="189"/>
      <c r="J271" s="472" t="s">
        <v>15</v>
      </c>
      <c r="K271" s="490" t="s">
        <v>199</v>
      </c>
      <c r="L271" s="921">
        <f>'事業精算 (32)'!$G$19</f>
        <v>0</v>
      </c>
      <c r="M271" s="921"/>
      <c r="N271" s="922"/>
      <c r="O271" s="189"/>
      <c r="P271" s="491">
        <f>'事業精算 (32)'!$M$28</f>
        <v>0</v>
      </c>
      <c r="Q271" s="563" t="s">
        <v>24</v>
      </c>
      <c r="R271" s="563">
        <f>'事業精算 (32)'!$O$28</f>
        <v>0</v>
      </c>
      <c r="S271" s="563" t="s">
        <v>24</v>
      </c>
      <c r="T271" s="492">
        <f>'事業精算 (32)'!$Q$28</f>
        <v>0</v>
      </c>
      <c r="U271" s="493">
        <f>'事業精算 (32)'!$M$32</f>
        <v>0</v>
      </c>
      <c r="V271" s="563" t="s">
        <v>24</v>
      </c>
      <c r="W271" s="563">
        <f>'事業精算 (32)'!$O$32</f>
        <v>0</v>
      </c>
      <c r="X271" s="475"/>
      <c r="Y271" s="563"/>
      <c r="Z271" s="493">
        <f>'事業精算 (32)'!$M$36</f>
        <v>0</v>
      </c>
      <c r="AA271" s="563" t="s">
        <v>24</v>
      </c>
      <c r="AB271" s="563">
        <f>'事業精算 (32)'!$O$36</f>
        <v>0</v>
      </c>
      <c r="AC271" s="563" t="s">
        <v>24</v>
      </c>
      <c r="AD271" s="492">
        <f>'事業精算 (32)'!$Q$36</f>
        <v>0</v>
      </c>
      <c r="AE271" s="479" t="s">
        <v>15</v>
      </c>
      <c r="AF271" s="563" t="s">
        <v>28</v>
      </c>
      <c r="AG271" s="480">
        <f>'事業精算 (32)'!$J$41</f>
        <v>0</v>
      </c>
      <c r="AH271" s="479" t="s">
        <v>15</v>
      </c>
      <c r="AI271" s="563" t="s">
        <v>193</v>
      </c>
      <c r="AJ271" s="481">
        <f>'事業精算 (32)'!$J$48</f>
        <v>0</v>
      </c>
      <c r="AK271" s="479"/>
      <c r="AL271" s="563"/>
      <c r="AM271" s="482"/>
      <c r="AN271" s="483"/>
      <c r="AO271" s="475"/>
      <c r="AP271" s="482"/>
      <c r="AQ271" s="483"/>
      <c r="AR271" s="563"/>
      <c r="AS271" s="481"/>
      <c r="AT271" s="613"/>
      <c r="AU271" s="613"/>
      <c r="AV271" s="475"/>
      <c r="AW271" s="484"/>
      <c r="AX271" s="485"/>
      <c r="AY271" s="529"/>
      <c r="AZ271" s="529"/>
      <c r="BA271" s="529"/>
      <c r="BB271" s="529"/>
      <c r="BC271" s="529"/>
      <c r="BD271" s="529"/>
      <c r="BF271" s="487">
        <f>P271*R271*T271</f>
        <v>0</v>
      </c>
      <c r="BG271" s="483">
        <f>U271*W271</f>
        <v>0</v>
      </c>
      <c r="BH271" s="487">
        <f>Z271*AB271*AD271</f>
        <v>0</v>
      </c>
    </row>
    <row r="272" spans="1:60" s="526" customFormat="1" ht="21" customHeight="1" x14ac:dyDescent="0.15">
      <c r="A272" s="887"/>
      <c r="B272" s="896">
        <f>'事業精算 (32)'!$C$11</f>
        <v>0</v>
      </c>
      <c r="C272" s="897"/>
      <c r="D272" s="897"/>
      <c r="E272" s="898"/>
      <c r="F272" s="494" t="s">
        <v>84</v>
      </c>
      <c r="G272" s="475">
        <f>'事業精算 (32)'!$F$9</f>
        <v>0</v>
      </c>
      <c r="H272" s="495" t="s">
        <v>13</v>
      </c>
      <c r="I272" s="189"/>
      <c r="J272" s="496" t="s">
        <v>20</v>
      </c>
      <c r="K272" s="497">
        <f>'事業精算 (32)'!$K$19</f>
        <v>0</v>
      </c>
      <c r="L272" s="563" t="s">
        <v>21</v>
      </c>
      <c r="M272" s="563">
        <f>'事業精算 (32)'!$M$19</f>
        <v>0</v>
      </c>
      <c r="N272" s="498" t="s">
        <v>22</v>
      </c>
      <c r="O272" s="189"/>
      <c r="P272" s="491">
        <f>'事業精算 (32)'!$M$29</f>
        <v>0</v>
      </c>
      <c r="Q272" s="563" t="s">
        <v>24</v>
      </c>
      <c r="R272" s="563">
        <f>'事業精算 (32)'!$O$29</f>
        <v>0</v>
      </c>
      <c r="S272" s="563" t="s">
        <v>24</v>
      </c>
      <c r="T272" s="492">
        <f>'事業精算 (32)'!$Q$29</f>
        <v>0</v>
      </c>
      <c r="U272" s="493">
        <f>'事業精算 (32)'!$M$33</f>
        <v>0</v>
      </c>
      <c r="V272" s="563" t="s">
        <v>24</v>
      </c>
      <c r="W272" s="563">
        <f>'事業精算 (32)'!$O$33</f>
        <v>0</v>
      </c>
      <c r="X272" s="475"/>
      <c r="Y272" s="563"/>
      <c r="Z272" s="493">
        <f>'事業精算 (32)'!$M$37</f>
        <v>0</v>
      </c>
      <c r="AA272" s="563" t="s">
        <v>24</v>
      </c>
      <c r="AB272" s="563">
        <f>'事業精算 (32)'!$O$37</f>
        <v>0</v>
      </c>
      <c r="AC272" s="563" t="s">
        <v>24</v>
      </c>
      <c r="AD272" s="492">
        <f>'事業精算 (32)'!$Q$37</f>
        <v>0</v>
      </c>
      <c r="AE272" s="479" t="s">
        <v>16</v>
      </c>
      <c r="AF272" s="563" t="s">
        <v>104</v>
      </c>
      <c r="AG272" s="480">
        <f>'事業精算 (32)'!$J$42</f>
        <v>0</v>
      </c>
      <c r="AH272" s="479" t="s">
        <v>17</v>
      </c>
      <c r="AI272" s="563" t="s">
        <v>390</v>
      </c>
      <c r="AJ272" s="482">
        <f>'事業精算 (32)'!$J$49</f>
        <v>0</v>
      </c>
      <c r="AK272" s="479"/>
      <c r="AL272" s="563"/>
      <c r="AM272" s="482"/>
      <c r="AN272" s="483"/>
      <c r="AO272" s="475"/>
      <c r="AP272" s="482"/>
      <c r="AQ272" s="483"/>
      <c r="AR272" s="475"/>
      <c r="AS272" s="482"/>
      <c r="AT272" s="614"/>
      <c r="AU272" s="614"/>
      <c r="AV272" s="475"/>
      <c r="AW272" s="484"/>
      <c r="AX272" s="485"/>
      <c r="AY272" s="529"/>
      <c r="AZ272" s="529"/>
      <c r="BA272" s="529"/>
      <c r="BB272" s="529"/>
      <c r="BC272" s="529"/>
      <c r="BD272" s="529"/>
      <c r="BF272" s="487"/>
      <c r="BG272" s="483"/>
      <c r="BH272" s="487"/>
    </row>
    <row r="273" spans="1:60" s="526" customFormat="1" ht="21" customHeight="1" x14ac:dyDescent="0.15">
      <c r="A273" s="887"/>
      <c r="B273" s="896"/>
      <c r="C273" s="897"/>
      <c r="D273" s="897"/>
      <c r="E273" s="898"/>
      <c r="F273" s="494" t="s">
        <v>85</v>
      </c>
      <c r="G273" s="475">
        <f>'事業精算 (32)'!$I$9</f>
        <v>0</v>
      </c>
      <c r="H273" s="495" t="s">
        <v>13</v>
      </c>
      <c r="I273" s="189"/>
      <c r="J273" s="496" t="s">
        <v>20</v>
      </c>
      <c r="K273" s="497">
        <f>'事業精算 (32)'!$K$20</f>
        <v>0</v>
      </c>
      <c r="L273" s="563" t="s">
        <v>21</v>
      </c>
      <c r="M273" s="563">
        <f>'事業精算 (32)'!$M$20</f>
        <v>0</v>
      </c>
      <c r="N273" s="498" t="s">
        <v>22</v>
      </c>
      <c r="O273" s="189"/>
      <c r="P273" s="491">
        <f>'事業精算 (32)'!$M$30</f>
        <v>0</v>
      </c>
      <c r="Q273" s="563" t="s">
        <v>24</v>
      </c>
      <c r="R273" s="563">
        <f>'事業精算 (32)'!$O$30</f>
        <v>0</v>
      </c>
      <c r="S273" s="563" t="s">
        <v>24</v>
      </c>
      <c r="T273" s="492">
        <f>'事業精算 (32)'!$Q$30</f>
        <v>0</v>
      </c>
      <c r="U273" s="493">
        <f>'事業精算 (32)'!$M$34</f>
        <v>0</v>
      </c>
      <c r="V273" s="563" t="s">
        <v>24</v>
      </c>
      <c r="W273" s="563">
        <f>'事業精算 (32)'!$O$34</f>
        <v>0</v>
      </c>
      <c r="X273" s="475"/>
      <c r="Y273" s="563"/>
      <c r="Z273" s="493">
        <f>'事業精算 (32)'!$M$38</f>
        <v>0</v>
      </c>
      <c r="AA273" s="563" t="s">
        <v>24</v>
      </c>
      <c r="AB273" s="563">
        <f>'事業精算 (32)'!$O$38</f>
        <v>0</v>
      </c>
      <c r="AC273" s="563" t="s">
        <v>24</v>
      </c>
      <c r="AD273" s="492">
        <f>'事業精算 (32)'!$Q$38</f>
        <v>0</v>
      </c>
      <c r="AE273" s="479" t="s">
        <v>18</v>
      </c>
      <c r="AF273" s="563" t="s">
        <v>72</v>
      </c>
      <c r="AG273" s="480">
        <f>'事業精算 (32)'!$J$43</f>
        <v>0</v>
      </c>
      <c r="AH273" s="479"/>
      <c r="AI273" s="563"/>
      <c r="AJ273" s="482"/>
      <c r="AK273" s="479"/>
      <c r="AL273" s="563"/>
      <c r="AM273" s="482"/>
      <c r="AN273" s="483"/>
      <c r="AO273" s="475"/>
      <c r="AP273" s="482"/>
      <c r="AQ273" s="483"/>
      <c r="AR273" s="475"/>
      <c r="AS273" s="482"/>
      <c r="AT273" s="614"/>
      <c r="AU273" s="614"/>
      <c r="AV273" s="475"/>
      <c r="AW273" s="484"/>
      <c r="AX273" s="485"/>
      <c r="AY273" s="529"/>
      <c r="AZ273" s="529"/>
      <c r="BA273" s="529"/>
      <c r="BB273" s="529"/>
      <c r="BC273" s="529"/>
      <c r="BD273" s="529"/>
      <c r="BF273" s="487">
        <f>P273*R273*T273</f>
        <v>0</v>
      </c>
      <c r="BG273" s="483">
        <f>U273*W273</f>
        <v>0</v>
      </c>
      <c r="BH273" s="487">
        <f>Z273*AB273*AD273</f>
        <v>0</v>
      </c>
    </row>
    <row r="274" spans="1:60" s="526" customFormat="1" ht="21" customHeight="1" x14ac:dyDescent="0.15">
      <c r="A274" s="887"/>
      <c r="B274" s="899" t="s">
        <v>39</v>
      </c>
      <c r="C274" s="900"/>
      <c r="D274" s="900"/>
      <c r="E274" s="901"/>
      <c r="F274" s="483"/>
      <c r="G274" s="475"/>
      <c r="H274" s="489"/>
      <c r="I274" s="189"/>
      <c r="J274" s="472" t="s">
        <v>17</v>
      </c>
      <c r="K274" s="490" t="s">
        <v>198</v>
      </c>
      <c r="L274" s="904">
        <f>'事業精算 (32)'!$G$18</f>
        <v>0</v>
      </c>
      <c r="M274" s="904"/>
      <c r="N274" s="905"/>
      <c r="O274" s="189"/>
      <c r="P274" s="491">
        <f>'事業精算 (32)'!$M$31</f>
        <v>0</v>
      </c>
      <c r="Q274" s="563" t="s">
        <v>411</v>
      </c>
      <c r="R274" s="563">
        <f>'事業精算 (32)'!$O$31</f>
        <v>0</v>
      </c>
      <c r="S274" s="902" t="s">
        <v>410</v>
      </c>
      <c r="T274" s="903"/>
      <c r="U274" s="493">
        <f>'事業精算 (32)'!$M$35</f>
        <v>0</v>
      </c>
      <c r="V274" s="563" t="s">
        <v>411</v>
      </c>
      <c r="W274" s="563">
        <f>'事業精算 (32)'!$O$35</f>
        <v>0</v>
      </c>
      <c r="X274" s="923" t="s">
        <v>410</v>
      </c>
      <c r="Y274" s="924"/>
      <c r="Z274" s="493">
        <f>'事業精算 (32)'!$M$39</f>
        <v>0</v>
      </c>
      <c r="AA274" s="563" t="s">
        <v>411</v>
      </c>
      <c r="AB274" s="563">
        <f>'事業精算 (32)'!$O$39</f>
        <v>0</v>
      </c>
      <c r="AC274" s="902" t="s">
        <v>410</v>
      </c>
      <c r="AD274" s="903"/>
      <c r="AE274" s="479" t="s">
        <v>27</v>
      </c>
      <c r="AF274" s="563" t="s">
        <v>74</v>
      </c>
      <c r="AG274" s="480">
        <f>'事業精算 (32)'!$J$44</f>
        <v>0</v>
      </c>
      <c r="AH274" s="479"/>
      <c r="AI274" s="563"/>
      <c r="AJ274" s="482"/>
      <c r="AK274" s="479"/>
      <c r="AL274" s="563"/>
      <c r="AM274" s="482"/>
      <c r="AN274" s="483"/>
      <c r="AO274" s="475"/>
      <c r="AP274" s="482"/>
      <c r="AQ274" s="483"/>
      <c r="AR274" s="475"/>
      <c r="AS274" s="482"/>
      <c r="AT274" s="614"/>
      <c r="AU274" s="614"/>
      <c r="AV274" s="475"/>
      <c r="AW274" s="484"/>
      <c r="AX274" s="485"/>
      <c r="AY274" s="529"/>
      <c r="AZ274" s="529"/>
      <c r="BA274" s="529"/>
      <c r="BB274" s="529"/>
      <c r="BC274" s="529"/>
      <c r="BD274" s="529"/>
      <c r="BF274" s="487">
        <f>P274*R274*T274</f>
        <v>0</v>
      </c>
      <c r="BG274" s="483">
        <f>U274*W274</f>
        <v>0</v>
      </c>
      <c r="BH274" s="487">
        <f>Z274*AB274*AD274</f>
        <v>0</v>
      </c>
    </row>
    <row r="275" spans="1:60" s="526" customFormat="1" ht="21" customHeight="1" x14ac:dyDescent="0.15">
      <c r="A275" s="887"/>
      <c r="B275" s="906">
        <f>'事業精算 (32)'!$C$12</f>
        <v>0</v>
      </c>
      <c r="C275" s="907"/>
      <c r="D275" s="907"/>
      <c r="E275" s="908"/>
      <c r="F275" s="483"/>
      <c r="G275" s="475"/>
      <c r="H275" s="489"/>
      <c r="I275" s="189"/>
      <c r="J275" s="472" t="s">
        <v>19</v>
      </c>
      <c r="K275" s="555" t="s">
        <v>200</v>
      </c>
      <c r="L275" s="912">
        <f>'事業精算 (32)'!$G$21</f>
        <v>0</v>
      </c>
      <c r="M275" s="912"/>
      <c r="N275" s="913"/>
      <c r="O275" s="189"/>
      <c r="P275" s="499"/>
      <c r="Q275" s="563"/>
      <c r="R275" s="475"/>
      <c r="S275" s="563"/>
      <c r="T275" s="482"/>
      <c r="U275" s="483"/>
      <c r="V275" s="563"/>
      <c r="W275" s="475"/>
      <c r="X275" s="475"/>
      <c r="Y275" s="475"/>
      <c r="Z275" s="483"/>
      <c r="AA275" s="563"/>
      <c r="AB275" s="475"/>
      <c r="AC275" s="563"/>
      <c r="AD275" s="482"/>
      <c r="AE275" s="479" t="s">
        <v>31</v>
      </c>
      <c r="AF275" s="500" t="s">
        <v>30</v>
      </c>
      <c r="AG275" s="480">
        <f>'事業精算 (32)'!$J$45</f>
        <v>0</v>
      </c>
      <c r="AH275" s="479"/>
      <c r="AI275" s="563"/>
      <c r="AJ275" s="482"/>
      <c r="AK275" s="479"/>
      <c r="AL275" s="555"/>
      <c r="AM275" s="501"/>
      <c r="AN275" s="502"/>
      <c r="AO275" s="561"/>
      <c r="AP275" s="501"/>
      <c r="AQ275" s="502"/>
      <c r="AR275" s="561"/>
      <c r="AS275" s="501"/>
      <c r="AT275" s="615"/>
      <c r="AU275" s="615"/>
      <c r="AV275" s="561"/>
      <c r="AW275" s="484"/>
      <c r="AX275" s="485"/>
      <c r="AY275" s="529"/>
      <c r="AZ275" s="529"/>
      <c r="BA275" s="529"/>
      <c r="BB275" s="529"/>
      <c r="BC275" s="529"/>
      <c r="BD275" s="529"/>
      <c r="BF275" s="487">
        <f>P275*R275*T275</f>
        <v>0</v>
      </c>
      <c r="BG275" s="483">
        <f>U275*W275</f>
        <v>0</v>
      </c>
      <c r="BH275" s="487">
        <f>Z275*AB275*AD275</f>
        <v>0</v>
      </c>
    </row>
    <row r="276" spans="1:60" s="526" customFormat="1" ht="21" customHeight="1" thickBot="1" x14ac:dyDescent="0.2">
      <c r="A276" s="888"/>
      <c r="B276" s="909"/>
      <c r="C276" s="910"/>
      <c r="D276" s="910"/>
      <c r="E276" s="911"/>
      <c r="F276" s="504"/>
      <c r="G276" s="505"/>
      <c r="H276" s="506"/>
      <c r="I276" s="189"/>
      <c r="J276" s="472" t="s">
        <v>27</v>
      </c>
      <c r="K276" s="563" t="s">
        <v>201</v>
      </c>
      <c r="L276" s="914">
        <f>'事業精算 (32)'!$G$22</f>
        <v>0</v>
      </c>
      <c r="M276" s="914"/>
      <c r="N276" s="915"/>
      <c r="O276" s="189"/>
      <c r="P276" s="507"/>
      <c r="Q276" s="508"/>
      <c r="R276" s="505"/>
      <c r="S276" s="508"/>
      <c r="T276" s="509"/>
      <c r="U276" s="504"/>
      <c r="V276" s="508"/>
      <c r="W276" s="505"/>
      <c r="X276" s="505"/>
      <c r="Y276" s="505"/>
      <c r="Z276" s="504"/>
      <c r="AA276" s="508"/>
      <c r="AB276" s="505"/>
      <c r="AC276" s="508"/>
      <c r="AD276" s="509"/>
      <c r="AE276" s="510" t="s">
        <v>70</v>
      </c>
      <c r="AF276" s="508" t="s">
        <v>73</v>
      </c>
      <c r="AG276" s="511">
        <f>'事業精算 (32)'!$J$46</f>
        <v>0</v>
      </c>
      <c r="AH276" s="510"/>
      <c r="AI276" s="508"/>
      <c r="AJ276" s="509"/>
      <c r="AK276" s="510"/>
      <c r="AL276" s="508"/>
      <c r="AM276" s="509"/>
      <c r="AN276" s="504"/>
      <c r="AO276" s="505"/>
      <c r="AP276" s="509"/>
      <c r="AQ276" s="504"/>
      <c r="AR276" s="505"/>
      <c r="AS276" s="509"/>
      <c r="AT276" s="505"/>
      <c r="AU276" s="505"/>
      <c r="AV276" s="505"/>
      <c r="AW276" s="512"/>
      <c r="AX276" s="513"/>
      <c r="AY276" s="529"/>
      <c r="AZ276" s="529"/>
      <c r="BA276" s="529"/>
      <c r="BB276" s="529"/>
      <c r="BC276" s="529"/>
      <c r="BD276" s="529"/>
      <c r="BF276" s="514">
        <f>P276*R276*T276</f>
        <v>0</v>
      </c>
      <c r="BG276" s="504">
        <f>U276*W276</f>
        <v>0</v>
      </c>
      <c r="BH276" s="514">
        <f>Z276*AB276*AD276</f>
        <v>0</v>
      </c>
    </row>
    <row r="277" spans="1:60" s="526" customFormat="1" ht="21" customHeight="1" x14ac:dyDescent="0.15">
      <c r="A277" s="519" t="s">
        <v>7</v>
      </c>
      <c r="B277" s="520">
        <f>SUM(B270,B262,B254,B246)</f>
        <v>0</v>
      </c>
      <c r="C277" s="521" t="s">
        <v>135</v>
      </c>
      <c r="D277" s="521">
        <f>SUM(D270,D262,D246,D254)</f>
        <v>0</v>
      </c>
      <c r="E277" s="522" t="s">
        <v>335</v>
      </c>
      <c r="F277" s="557">
        <f>F245+F253+F261+F269</f>
        <v>0</v>
      </c>
      <c r="G277" s="558">
        <f>G245+G253+G261+G269</f>
        <v>0</v>
      </c>
      <c r="H277" s="525">
        <f>H245+H253+H261+H269</f>
        <v>0</v>
      </c>
      <c r="J277" s="953">
        <f>K245+K253+K261+K269</f>
        <v>0</v>
      </c>
      <c r="K277" s="954"/>
      <c r="L277" s="954"/>
      <c r="M277" s="954"/>
      <c r="N277" s="955"/>
      <c r="P277" s="956">
        <f>P245+P253+P261+P269</f>
        <v>0</v>
      </c>
      <c r="Q277" s="926"/>
      <c r="R277" s="926"/>
      <c r="S277" s="926"/>
      <c r="T277" s="927"/>
      <c r="U277" s="957">
        <f>U245+U253+U261+U269</f>
        <v>0</v>
      </c>
      <c r="V277" s="958"/>
      <c r="W277" s="958"/>
      <c r="X277" s="958"/>
      <c r="Y277" s="959"/>
      <c r="Z277" s="925">
        <f>Z245+Z253+Z261+Z269</f>
        <v>0</v>
      </c>
      <c r="AA277" s="926"/>
      <c r="AB277" s="926"/>
      <c r="AC277" s="926"/>
      <c r="AD277" s="927"/>
      <c r="AE277" s="925">
        <f>AE245+AE253+AE261+AE269</f>
        <v>0</v>
      </c>
      <c r="AF277" s="926"/>
      <c r="AG277" s="927"/>
      <c r="AH277" s="925">
        <f>AH245+AH253+AH261+AH269</f>
        <v>0</v>
      </c>
      <c r="AI277" s="926"/>
      <c r="AJ277" s="927"/>
      <c r="AK277" s="925">
        <f>AK245+AK253+AK261+AK269</f>
        <v>0</v>
      </c>
      <c r="AL277" s="926"/>
      <c r="AM277" s="927"/>
      <c r="AN277" s="925">
        <f>AN245+AN253+AN261+AN269</f>
        <v>0</v>
      </c>
      <c r="AO277" s="926"/>
      <c r="AP277" s="927"/>
      <c r="AQ277" s="925">
        <f>AQ245+AQ253+AQ261+AQ269</f>
        <v>0</v>
      </c>
      <c r="AR277" s="926"/>
      <c r="AS277" s="927"/>
      <c r="AT277" s="603">
        <f>AT245+AT253+AT261+AT269</f>
        <v>0</v>
      </c>
      <c r="AU277" s="603">
        <f>AU245+AU253+AU261+AU269</f>
        <v>0</v>
      </c>
      <c r="AV277" s="558">
        <f>AV245+AV253+AV261+AV269</f>
        <v>0</v>
      </c>
      <c r="AW277" s="527">
        <f>AW245+AW253+AW261+AW269</f>
        <v>0</v>
      </c>
      <c r="AX277" s="528">
        <f>AX245+AX253+AX261+AX269</f>
        <v>0</v>
      </c>
      <c r="AY277" s="529"/>
      <c r="AZ277" s="529"/>
      <c r="BA277" s="529"/>
      <c r="BB277" s="529"/>
      <c r="BC277" s="529"/>
      <c r="BD277" s="529"/>
      <c r="BF277" s="530"/>
      <c r="BG277" s="531"/>
      <c r="BH277" s="530"/>
    </row>
    <row r="278" spans="1:60" s="526" customFormat="1" ht="21" customHeight="1" thickBot="1" x14ac:dyDescent="0.2">
      <c r="A278" s="532" t="s">
        <v>48</v>
      </c>
      <c r="B278" s="533">
        <f>B277+B244</f>
        <v>0</v>
      </c>
      <c r="C278" s="534" t="s">
        <v>135</v>
      </c>
      <c r="D278" s="534">
        <f>D277+D244</f>
        <v>1</v>
      </c>
      <c r="E278" s="535" t="s">
        <v>335</v>
      </c>
      <c r="F278" s="560">
        <f>F244+F277</f>
        <v>5</v>
      </c>
      <c r="G278" s="559">
        <f>G244+G277</f>
        <v>26</v>
      </c>
      <c r="H278" s="538">
        <f>H244+H277</f>
        <v>31</v>
      </c>
      <c r="J278" s="928">
        <f>J244+J277</f>
        <v>1017800</v>
      </c>
      <c r="K278" s="929">
        <f>K244+K277</f>
        <v>0</v>
      </c>
      <c r="L278" s="929">
        <f>L244+L277</f>
        <v>0</v>
      </c>
      <c r="M278" s="929">
        <f>M244+M277</f>
        <v>0</v>
      </c>
      <c r="N278" s="930">
        <f>N244+N277</f>
        <v>0</v>
      </c>
      <c r="P278" s="931">
        <f t="shared" ref="P278:U278" si="14">P244+P277</f>
        <v>5000</v>
      </c>
      <c r="Q278" s="932">
        <f t="shared" si="14"/>
        <v>0</v>
      </c>
      <c r="R278" s="932">
        <f t="shared" si="14"/>
        <v>0</v>
      </c>
      <c r="S278" s="932">
        <f t="shared" si="14"/>
        <v>0</v>
      </c>
      <c r="T278" s="933">
        <f t="shared" si="14"/>
        <v>0</v>
      </c>
      <c r="U278" s="934">
        <f t="shared" si="14"/>
        <v>2300</v>
      </c>
      <c r="V278" s="935"/>
      <c r="W278" s="935"/>
      <c r="X278" s="935"/>
      <c r="Y278" s="936"/>
      <c r="Z278" s="937">
        <f t="shared" ref="Z278:AX278" si="15">Z244+Z277</f>
        <v>0</v>
      </c>
      <c r="AA278" s="932">
        <f t="shared" si="15"/>
        <v>0</v>
      </c>
      <c r="AB278" s="932">
        <f t="shared" si="15"/>
        <v>0</v>
      </c>
      <c r="AC278" s="932">
        <f t="shared" si="15"/>
        <v>0</v>
      </c>
      <c r="AD278" s="933">
        <f t="shared" si="15"/>
        <v>0</v>
      </c>
      <c r="AE278" s="937">
        <f t="shared" si="15"/>
        <v>15500</v>
      </c>
      <c r="AF278" s="932">
        <f t="shared" si="15"/>
        <v>0</v>
      </c>
      <c r="AG278" s="933">
        <f t="shared" si="15"/>
        <v>0</v>
      </c>
      <c r="AH278" s="937">
        <f t="shared" si="15"/>
        <v>0</v>
      </c>
      <c r="AI278" s="932">
        <f t="shared" si="15"/>
        <v>0</v>
      </c>
      <c r="AJ278" s="933">
        <f t="shared" si="15"/>
        <v>0</v>
      </c>
      <c r="AK278" s="937">
        <f t="shared" si="15"/>
        <v>5000</v>
      </c>
      <c r="AL278" s="932">
        <f t="shared" si="15"/>
        <v>0</v>
      </c>
      <c r="AM278" s="933">
        <f t="shared" si="15"/>
        <v>0</v>
      </c>
      <c r="AN278" s="937">
        <f t="shared" si="15"/>
        <v>0</v>
      </c>
      <c r="AO278" s="932">
        <f t="shared" si="15"/>
        <v>0</v>
      </c>
      <c r="AP278" s="933">
        <f t="shared" si="15"/>
        <v>0</v>
      </c>
      <c r="AQ278" s="937">
        <f t="shared" si="15"/>
        <v>0</v>
      </c>
      <c r="AR278" s="932">
        <f t="shared" si="15"/>
        <v>0</v>
      </c>
      <c r="AS278" s="933">
        <f t="shared" si="15"/>
        <v>0</v>
      </c>
      <c r="AT278" s="539">
        <f t="shared" si="15"/>
        <v>300000</v>
      </c>
      <c r="AU278" s="539">
        <f t="shared" si="15"/>
        <v>690000</v>
      </c>
      <c r="AV278" s="539">
        <f t="shared" si="15"/>
        <v>0</v>
      </c>
      <c r="AW278" s="540">
        <f t="shared" si="15"/>
        <v>1017800</v>
      </c>
      <c r="AX278" s="541">
        <f t="shared" si="15"/>
        <v>0</v>
      </c>
      <c r="AY278" s="529"/>
      <c r="AZ278" s="529"/>
      <c r="BA278" s="529"/>
      <c r="BB278" s="529"/>
      <c r="BC278" s="529"/>
      <c r="BD278" s="529"/>
      <c r="BF278" s="530"/>
      <c r="BG278" s="531"/>
      <c r="BH278" s="530"/>
    </row>
    <row r="279" spans="1:60" s="526" customFormat="1" ht="21" customHeight="1" x14ac:dyDescent="0.15">
      <c r="A279" s="542">
        <v>33</v>
      </c>
      <c r="B279" s="916">
        <f>'事業精算 (33)'!$C$6</f>
        <v>0</v>
      </c>
      <c r="C279" s="917"/>
      <c r="D279" s="917"/>
      <c r="E279" s="918"/>
      <c r="F279" s="456">
        <f>'事業精算 (33)'!$F$8</f>
        <v>0</v>
      </c>
      <c r="G279" s="556">
        <f>SUM(G282:G283)</f>
        <v>0</v>
      </c>
      <c r="H279" s="458">
        <f>SUM(F279:G279)</f>
        <v>0</v>
      </c>
      <c r="I279" s="189"/>
      <c r="J279" s="459"/>
      <c r="K279" s="919">
        <f>L280+L281+L284+L285+L286</f>
        <v>0</v>
      </c>
      <c r="L279" s="919"/>
      <c r="M279" s="919"/>
      <c r="N279" s="920"/>
      <c r="O279" s="189"/>
      <c r="P279" s="878">
        <f>'事業精算 (33)'!$E$28</f>
        <v>0</v>
      </c>
      <c r="Q279" s="879"/>
      <c r="R279" s="879"/>
      <c r="S279" s="879"/>
      <c r="T279" s="880"/>
      <c r="U279" s="875">
        <f>'事業精算 (33)'!$H$35</f>
        <v>0</v>
      </c>
      <c r="V279" s="876"/>
      <c r="W279" s="876"/>
      <c r="X279" s="876"/>
      <c r="Y279" s="877"/>
      <c r="Z279" s="881">
        <f>'事業精算 (33)'!$H$39</f>
        <v>0</v>
      </c>
      <c r="AA279" s="879"/>
      <c r="AB279" s="879"/>
      <c r="AC279" s="879"/>
      <c r="AD279" s="880"/>
      <c r="AE279" s="881">
        <f>SUM(AG280:AG286)</f>
        <v>0</v>
      </c>
      <c r="AF279" s="879"/>
      <c r="AG279" s="880"/>
      <c r="AH279" s="881">
        <f>SUM(AJ280:AJ282)</f>
        <v>0</v>
      </c>
      <c r="AI279" s="879"/>
      <c r="AJ279" s="880"/>
      <c r="AK279" s="881">
        <f>'事業精算 (33)'!$E$50</f>
        <v>0</v>
      </c>
      <c r="AL279" s="879"/>
      <c r="AM279" s="880"/>
      <c r="AN279" s="872">
        <f>'事業精算 (33)'!$E$51</f>
        <v>0</v>
      </c>
      <c r="AO279" s="873"/>
      <c r="AP279" s="874"/>
      <c r="AQ279" s="875">
        <f>SUM(AS280:AS281)</f>
        <v>0</v>
      </c>
      <c r="AR279" s="876"/>
      <c r="AS279" s="877"/>
      <c r="AT279" s="602">
        <f>'事業精算 (33)'!$E$54</f>
        <v>0</v>
      </c>
      <c r="AU279" s="602">
        <f>'事業精算 (33)'!$E$55</f>
        <v>0</v>
      </c>
      <c r="AV279" s="562">
        <f>'事業精算 (33)'!$E$56</f>
        <v>0</v>
      </c>
      <c r="AW279" s="461">
        <f>SUM(P279:AV279)</f>
        <v>0</v>
      </c>
      <c r="AX279" s="462">
        <f>K279-AW279</f>
        <v>0</v>
      </c>
      <c r="AY279" s="529"/>
      <c r="AZ279">
        <f>IF(A280=0,0,1)</f>
        <v>0</v>
      </c>
      <c r="BA279" s="529"/>
      <c r="BB279" s="529"/>
      <c r="BC279" s="529"/>
      <c r="BD279" s="529"/>
      <c r="BF279" s="464" t="s">
        <v>2</v>
      </c>
      <c r="BG279" s="465" t="s">
        <v>3</v>
      </c>
      <c r="BH279" s="464" t="s">
        <v>4</v>
      </c>
    </row>
    <row r="280" spans="1:60" s="526" customFormat="1" ht="21" customHeight="1" x14ac:dyDescent="0.15">
      <c r="A280" s="887">
        <f>'事業精算 (33)'!$C$13</f>
        <v>0</v>
      </c>
      <c r="B280" s="466">
        <f>'事業精算 (33)'!$J$6</f>
        <v>0</v>
      </c>
      <c r="C280" s="467" t="s">
        <v>105</v>
      </c>
      <c r="D280" s="467">
        <f>'事業精算 (33)'!$L$6</f>
        <v>0</v>
      </c>
      <c r="E280" s="468" t="s">
        <v>335</v>
      </c>
      <c r="F280" s="469" t="s">
        <v>13</v>
      </c>
      <c r="G280" s="470" t="s">
        <v>13</v>
      </c>
      <c r="H280" s="471" t="s">
        <v>13</v>
      </c>
      <c r="I280" s="189"/>
      <c r="J280" s="472" t="s">
        <v>14</v>
      </c>
      <c r="K280" s="555" t="s">
        <v>196</v>
      </c>
      <c r="L280" s="894">
        <f>'事業精算 (33)'!$G$17</f>
        <v>0</v>
      </c>
      <c r="M280" s="894"/>
      <c r="N280" s="895"/>
      <c r="O280" s="189"/>
      <c r="P280" s="474" t="s">
        <v>25</v>
      </c>
      <c r="Q280" s="475"/>
      <c r="R280" s="476" t="s">
        <v>13</v>
      </c>
      <c r="S280" s="475"/>
      <c r="T280" s="477" t="s">
        <v>458</v>
      </c>
      <c r="U280" s="478" t="s">
        <v>25</v>
      </c>
      <c r="V280" s="475"/>
      <c r="W280" s="476" t="s">
        <v>13</v>
      </c>
      <c r="X280" s="476"/>
      <c r="Y280" s="476"/>
      <c r="Z280" s="478" t="s">
        <v>25</v>
      </c>
      <c r="AA280" s="475"/>
      <c r="AB280" s="476" t="s">
        <v>13</v>
      </c>
      <c r="AC280" s="475"/>
      <c r="AD280" s="477" t="s">
        <v>105</v>
      </c>
      <c r="AE280" s="479" t="s">
        <v>14</v>
      </c>
      <c r="AF280" s="563" t="s">
        <v>29</v>
      </c>
      <c r="AG280" s="480">
        <f>'事業精算 (33)'!$J$40</f>
        <v>0</v>
      </c>
      <c r="AH280" s="479" t="s">
        <v>14</v>
      </c>
      <c r="AI280" s="563" t="s">
        <v>189</v>
      </c>
      <c r="AJ280" s="481">
        <f>'事業精算 (33)'!$J$47</f>
        <v>0</v>
      </c>
      <c r="AK280" s="479"/>
      <c r="AL280" s="563"/>
      <c r="AM280" s="482"/>
      <c r="AN280" s="483"/>
      <c r="AO280" s="475"/>
      <c r="AP280" s="482"/>
      <c r="AQ280" s="483" t="s">
        <v>14</v>
      </c>
      <c r="AR280" s="563" t="s">
        <v>195</v>
      </c>
      <c r="AS280" s="481">
        <f>'事業精算 (33)'!$J$52</f>
        <v>0</v>
      </c>
      <c r="AT280" s="613"/>
      <c r="AU280" s="613"/>
      <c r="AV280" s="475"/>
      <c r="AW280" s="484"/>
      <c r="AX280" s="485"/>
      <c r="AY280" s="529"/>
      <c r="AZ280" s="529"/>
      <c r="BA280" s="529"/>
      <c r="BB280" s="529"/>
      <c r="BC280" s="529"/>
      <c r="BD280" s="529"/>
      <c r="BF280" s="486"/>
      <c r="BG280" s="483"/>
      <c r="BH280" s="487"/>
    </row>
    <row r="281" spans="1:60" s="526" customFormat="1" ht="21" customHeight="1" x14ac:dyDescent="0.15">
      <c r="A281" s="887"/>
      <c r="B281" s="899" t="s">
        <v>41</v>
      </c>
      <c r="C281" s="900"/>
      <c r="D281" s="900"/>
      <c r="E281" s="901"/>
      <c r="F281" s="488" t="s">
        <v>83</v>
      </c>
      <c r="G281" s="475"/>
      <c r="H281" s="489"/>
      <c r="I281" s="189"/>
      <c r="J281" s="472" t="s">
        <v>15</v>
      </c>
      <c r="K281" s="490" t="s">
        <v>199</v>
      </c>
      <c r="L281" s="921">
        <f>'事業精算 (33)'!$G$19</f>
        <v>0</v>
      </c>
      <c r="M281" s="921"/>
      <c r="N281" s="922"/>
      <c r="O281" s="189"/>
      <c r="P281" s="491">
        <f>'事業精算 (33)'!$M$28</f>
        <v>0</v>
      </c>
      <c r="Q281" s="563" t="s">
        <v>24</v>
      </c>
      <c r="R281" s="563">
        <f>'事業精算 (33)'!$O$28</f>
        <v>0</v>
      </c>
      <c r="S281" s="563" t="s">
        <v>24</v>
      </c>
      <c r="T281" s="492">
        <f>'事業精算 (33)'!$Q$28</f>
        <v>0</v>
      </c>
      <c r="U281" s="493">
        <f>'事業精算 (33)'!$M$32</f>
        <v>0</v>
      </c>
      <c r="V281" s="563" t="s">
        <v>24</v>
      </c>
      <c r="W281" s="563">
        <f>'事業精算 (33)'!$O$32</f>
        <v>0</v>
      </c>
      <c r="X281" s="475"/>
      <c r="Y281" s="563"/>
      <c r="Z281" s="493">
        <f>'事業精算 (33)'!$M$36</f>
        <v>0</v>
      </c>
      <c r="AA281" s="563" t="s">
        <v>24</v>
      </c>
      <c r="AB281" s="563">
        <f>'事業精算 (33)'!$O$36</f>
        <v>0</v>
      </c>
      <c r="AC281" s="563" t="s">
        <v>24</v>
      </c>
      <c r="AD281" s="492">
        <f>'事業精算 (33)'!$Q$36</f>
        <v>0</v>
      </c>
      <c r="AE281" s="479" t="s">
        <v>15</v>
      </c>
      <c r="AF281" s="563" t="s">
        <v>28</v>
      </c>
      <c r="AG281" s="480">
        <f>'事業精算 (33)'!$J$41</f>
        <v>0</v>
      </c>
      <c r="AH281" s="479" t="s">
        <v>15</v>
      </c>
      <c r="AI281" s="563" t="s">
        <v>193</v>
      </c>
      <c r="AJ281" s="481">
        <f>'事業精算 (33)'!$J$48</f>
        <v>0</v>
      </c>
      <c r="AK281" s="479"/>
      <c r="AL281" s="563"/>
      <c r="AM281" s="482"/>
      <c r="AN281" s="483"/>
      <c r="AO281" s="475"/>
      <c r="AP281" s="482"/>
      <c r="AQ281" s="483"/>
      <c r="AR281" s="563"/>
      <c r="AS281" s="481"/>
      <c r="AT281" s="613"/>
      <c r="AU281" s="613"/>
      <c r="AV281" s="475"/>
      <c r="AW281" s="484"/>
      <c r="AX281" s="485"/>
      <c r="AY281" s="529"/>
      <c r="AZ281" s="529"/>
      <c r="BA281" s="529"/>
      <c r="BB281" s="529"/>
      <c r="BC281" s="529"/>
      <c r="BD281" s="529"/>
      <c r="BF281" s="487">
        <f>P281*R281*T281</f>
        <v>0</v>
      </c>
      <c r="BG281" s="483">
        <f>U281*W281</f>
        <v>0</v>
      </c>
      <c r="BH281" s="487">
        <f>Z281*AB281*AD281</f>
        <v>0</v>
      </c>
    </row>
    <row r="282" spans="1:60" s="526" customFormat="1" ht="21" customHeight="1" x14ac:dyDescent="0.15">
      <c r="A282" s="887"/>
      <c r="B282" s="896">
        <f>'事業精算 (33)'!$C$11</f>
        <v>0</v>
      </c>
      <c r="C282" s="897"/>
      <c r="D282" s="897"/>
      <c r="E282" s="898"/>
      <c r="F282" s="494" t="s">
        <v>84</v>
      </c>
      <c r="G282" s="475">
        <f>'事業精算 (33)'!$F$9</f>
        <v>0</v>
      </c>
      <c r="H282" s="495" t="s">
        <v>13</v>
      </c>
      <c r="I282" s="189"/>
      <c r="J282" s="496" t="s">
        <v>20</v>
      </c>
      <c r="K282" s="497">
        <f>'事業精算 (33)'!$K$19</f>
        <v>0</v>
      </c>
      <c r="L282" s="563" t="s">
        <v>21</v>
      </c>
      <c r="M282" s="563">
        <f>'事業精算 (33)'!$M$19</f>
        <v>0</v>
      </c>
      <c r="N282" s="498" t="s">
        <v>22</v>
      </c>
      <c r="O282" s="189"/>
      <c r="P282" s="491">
        <f>'事業精算 (33)'!$M$29</f>
        <v>0</v>
      </c>
      <c r="Q282" s="563" t="s">
        <v>24</v>
      </c>
      <c r="R282" s="563">
        <f>'事業精算 (33)'!$O$29</f>
        <v>0</v>
      </c>
      <c r="S282" s="563" t="s">
        <v>24</v>
      </c>
      <c r="T282" s="492">
        <f>'事業精算 (33)'!$Q$29</f>
        <v>0</v>
      </c>
      <c r="U282" s="493">
        <f>'事業精算 (33)'!$M$33</f>
        <v>0</v>
      </c>
      <c r="V282" s="563" t="s">
        <v>24</v>
      </c>
      <c r="W282" s="563">
        <f>'事業精算 (33)'!$O$33</f>
        <v>0</v>
      </c>
      <c r="X282" s="475"/>
      <c r="Y282" s="563"/>
      <c r="Z282" s="493">
        <f>'事業精算 (33)'!$M$37</f>
        <v>0</v>
      </c>
      <c r="AA282" s="563" t="s">
        <v>24</v>
      </c>
      <c r="AB282" s="563">
        <f>'事業精算 (33)'!$O$37</f>
        <v>0</v>
      </c>
      <c r="AC282" s="563" t="s">
        <v>24</v>
      </c>
      <c r="AD282" s="492">
        <f>'事業精算 (33)'!$Q$37</f>
        <v>0</v>
      </c>
      <c r="AE282" s="479" t="s">
        <v>16</v>
      </c>
      <c r="AF282" s="563" t="s">
        <v>104</v>
      </c>
      <c r="AG282" s="480">
        <f>'事業精算 (33)'!$J$42</f>
        <v>0</v>
      </c>
      <c r="AH282" s="479" t="s">
        <v>17</v>
      </c>
      <c r="AI282" s="563" t="s">
        <v>390</v>
      </c>
      <c r="AJ282" s="482">
        <f>'事業精算 (33)'!$J$49</f>
        <v>0</v>
      </c>
      <c r="AK282" s="479"/>
      <c r="AL282" s="563"/>
      <c r="AM282" s="482"/>
      <c r="AN282" s="483"/>
      <c r="AO282" s="475"/>
      <c r="AP282" s="482"/>
      <c r="AQ282" s="483"/>
      <c r="AR282" s="475"/>
      <c r="AS282" s="482"/>
      <c r="AT282" s="614"/>
      <c r="AU282" s="614"/>
      <c r="AV282" s="475"/>
      <c r="AW282" s="484"/>
      <c r="AX282" s="485"/>
      <c r="AY282" s="529"/>
      <c r="AZ282" s="529"/>
      <c r="BA282" s="529"/>
      <c r="BB282" s="529"/>
      <c r="BC282" s="529"/>
      <c r="BD282" s="529"/>
      <c r="BF282" s="487"/>
      <c r="BG282" s="483"/>
      <c r="BH282" s="487"/>
    </row>
    <row r="283" spans="1:60" s="526" customFormat="1" ht="21" customHeight="1" x14ac:dyDescent="0.15">
      <c r="A283" s="887"/>
      <c r="B283" s="896"/>
      <c r="C283" s="897"/>
      <c r="D283" s="897"/>
      <c r="E283" s="898"/>
      <c r="F283" s="494" t="s">
        <v>85</v>
      </c>
      <c r="G283" s="475">
        <f>'事業精算 (33)'!$I$9</f>
        <v>0</v>
      </c>
      <c r="H283" s="495" t="s">
        <v>13</v>
      </c>
      <c r="I283" s="189"/>
      <c r="J283" s="496" t="s">
        <v>20</v>
      </c>
      <c r="K283" s="497">
        <f>'事業精算 (33)'!$K$20</f>
        <v>0</v>
      </c>
      <c r="L283" s="563" t="s">
        <v>21</v>
      </c>
      <c r="M283" s="563">
        <f>'事業精算 (33)'!$M$20</f>
        <v>0</v>
      </c>
      <c r="N283" s="498" t="s">
        <v>22</v>
      </c>
      <c r="O283" s="189"/>
      <c r="P283" s="491">
        <f>'事業精算 (33)'!$M$30</f>
        <v>0</v>
      </c>
      <c r="Q283" s="563" t="s">
        <v>24</v>
      </c>
      <c r="R283" s="563">
        <f>'事業精算 (33)'!$O$30</f>
        <v>0</v>
      </c>
      <c r="S283" s="563" t="s">
        <v>24</v>
      </c>
      <c r="T283" s="492">
        <f>'事業精算 (33)'!$Q$30</f>
        <v>0</v>
      </c>
      <c r="U283" s="493">
        <f>'事業精算 (33)'!$M$34</f>
        <v>0</v>
      </c>
      <c r="V283" s="563" t="s">
        <v>24</v>
      </c>
      <c r="W283" s="563">
        <f>'事業精算 (33)'!$O$34</f>
        <v>0</v>
      </c>
      <c r="X283" s="475"/>
      <c r="Y283" s="563"/>
      <c r="Z283" s="493">
        <f>'事業精算 (33)'!$M$38</f>
        <v>0</v>
      </c>
      <c r="AA283" s="563" t="s">
        <v>24</v>
      </c>
      <c r="AB283" s="563">
        <f>'事業精算 (33)'!$O$38</f>
        <v>0</v>
      </c>
      <c r="AC283" s="563" t="s">
        <v>24</v>
      </c>
      <c r="AD283" s="492">
        <f>'事業精算 (33)'!$Q$38</f>
        <v>0</v>
      </c>
      <c r="AE283" s="479" t="s">
        <v>18</v>
      </c>
      <c r="AF283" s="563" t="s">
        <v>72</v>
      </c>
      <c r="AG283" s="480">
        <f>'事業精算 (33)'!$J$43</f>
        <v>0</v>
      </c>
      <c r="AH283" s="479"/>
      <c r="AI283" s="563"/>
      <c r="AJ283" s="482"/>
      <c r="AK283" s="479"/>
      <c r="AL283" s="563"/>
      <c r="AM283" s="482"/>
      <c r="AN283" s="483"/>
      <c r="AO283" s="475"/>
      <c r="AP283" s="482"/>
      <c r="AQ283" s="483"/>
      <c r="AR283" s="475"/>
      <c r="AS283" s="482"/>
      <c r="AT283" s="614"/>
      <c r="AU283" s="614"/>
      <c r="AV283" s="475"/>
      <c r="AW283" s="484"/>
      <c r="AX283" s="485"/>
      <c r="AY283" s="529"/>
      <c r="AZ283" s="529"/>
      <c r="BA283" s="529"/>
      <c r="BB283" s="529"/>
      <c r="BC283" s="529"/>
      <c r="BD283" s="529"/>
      <c r="BF283" s="487">
        <f>P283*R283*T283</f>
        <v>0</v>
      </c>
      <c r="BG283" s="483">
        <f>U283*W283</f>
        <v>0</v>
      </c>
      <c r="BH283" s="487">
        <f>Z283*AB283*AD283</f>
        <v>0</v>
      </c>
    </row>
    <row r="284" spans="1:60" s="526" customFormat="1" ht="21" customHeight="1" x14ac:dyDescent="0.15">
      <c r="A284" s="887"/>
      <c r="B284" s="899" t="s">
        <v>39</v>
      </c>
      <c r="C284" s="900"/>
      <c r="D284" s="900"/>
      <c r="E284" s="901"/>
      <c r="F284" s="483"/>
      <c r="G284" s="475"/>
      <c r="H284" s="489"/>
      <c r="I284" s="189"/>
      <c r="J284" s="472" t="s">
        <v>17</v>
      </c>
      <c r="K284" s="490" t="s">
        <v>198</v>
      </c>
      <c r="L284" s="904">
        <f>'事業精算 (33)'!$G$18</f>
        <v>0</v>
      </c>
      <c r="M284" s="904"/>
      <c r="N284" s="905"/>
      <c r="O284" s="189"/>
      <c r="P284" s="491">
        <f>'事業精算 (33)'!$M$31</f>
        <v>0</v>
      </c>
      <c r="Q284" s="563" t="s">
        <v>411</v>
      </c>
      <c r="R284" s="563">
        <f>'事業精算 (33)'!$O$31</f>
        <v>0</v>
      </c>
      <c r="S284" s="902" t="s">
        <v>410</v>
      </c>
      <c r="T284" s="903"/>
      <c r="U284" s="493">
        <f>'事業精算 (33)'!$M$35</f>
        <v>0</v>
      </c>
      <c r="V284" s="563" t="s">
        <v>411</v>
      </c>
      <c r="W284" s="563">
        <f>'事業精算 (33)'!$O$35</f>
        <v>0</v>
      </c>
      <c r="X284" s="923" t="s">
        <v>410</v>
      </c>
      <c r="Y284" s="924"/>
      <c r="Z284" s="493">
        <f>'事業精算 (33)'!$M$39</f>
        <v>0</v>
      </c>
      <c r="AA284" s="563" t="s">
        <v>411</v>
      </c>
      <c r="AB284" s="563">
        <f>'事業精算 (33)'!$O$39</f>
        <v>0</v>
      </c>
      <c r="AC284" s="902" t="s">
        <v>410</v>
      </c>
      <c r="AD284" s="903"/>
      <c r="AE284" s="479" t="s">
        <v>27</v>
      </c>
      <c r="AF284" s="563" t="s">
        <v>74</v>
      </c>
      <c r="AG284" s="480">
        <f>'事業精算 (33)'!$J$44</f>
        <v>0</v>
      </c>
      <c r="AH284" s="479"/>
      <c r="AI284" s="563"/>
      <c r="AJ284" s="482"/>
      <c r="AK284" s="479"/>
      <c r="AL284" s="563"/>
      <c r="AM284" s="482"/>
      <c r="AN284" s="483"/>
      <c r="AO284" s="475"/>
      <c r="AP284" s="482"/>
      <c r="AQ284" s="483"/>
      <c r="AR284" s="475"/>
      <c r="AS284" s="482"/>
      <c r="AT284" s="614"/>
      <c r="AU284" s="614"/>
      <c r="AV284" s="475"/>
      <c r="AW284" s="484"/>
      <c r="AX284" s="485"/>
      <c r="AY284" s="529"/>
      <c r="AZ284" s="529"/>
      <c r="BA284" s="529"/>
      <c r="BB284" s="529"/>
      <c r="BC284" s="529"/>
      <c r="BD284" s="529"/>
      <c r="BF284" s="487">
        <f>P284*R284*T284</f>
        <v>0</v>
      </c>
      <c r="BG284" s="483">
        <f>U284*W284</f>
        <v>0</v>
      </c>
      <c r="BH284" s="487">
        <f>Z284*AB284*AD284</f>
        <v>0</v>
      </c>
    </row>
    <row r="285" spans="1:60" s="526" customFormat="1" ht="21" customHeight="1" x14ac:dyDescent="0.15">
      <c r="A285" s="887"/>
      <c r="B285" s="906">
        <f>'事業精算 (33)'!$C$12</f>
        <v>0</v>
      </c>
      <c r="C285" s="907"/>
      <c r="D285" s="907"/>
      <c r="E285" s="908"/>
      <c r="F285" s="483"/>
      <c r="G285" s="475"/>
      <c r="H285" s="489"/>
      <c r="I285" s="189"/>
      <c r="J285" s="472" t="s">
        <v>19</v>
      </c>
      <c r="K285" s="555" t="s">
        <v>200</v>
      </c>
      <c r="L285" s="912">
        <f>'事業精算 (33)'!$G$21</f>
        <v>0</v>
      </c>
      <c r="M285" s="912"/>
      <c r="N285" s="913"/>
      <c r="O285" s="189"/>
      <c r="P285" s="499"/>
      <c r="Q285" s="563"/>
      <c r="R285" s="475"/>
      <c r="S285" s="563"/>
      <c r="T285" s="482"/>
      <c r="U285" s="483"/>
      <c r="V285" s="563"/>
      <c r="W285" s="475"/>
      <c r="X285" s="475"/>
      <c r="Y285" s="475"/>
      <c r="Z285" s="483"/>
      <c r="AA285" s="563"/>
      <c r="AB285" s="475"/>
      <c r="AC285" s="563"/>
      <c r="AD285" s="482"/>
      <c r="AE285" s="479" t="s">
        <v>31</v>
      </c>
      <c r="AF285" s="500" t="s">
        <v>30</v>
      </c>
      <c r="AG285" s="480">
        <f>'事業精算 (33)'!$J$45</f>
        <v>0</v>
      </c>
      <c r="AH285" s="479"/>
      <c r="AI285" s="563"/>
      <c r="AJ285" s="482"/>
      <c r="AK285" s="479"/>
      <c r="AL285" s="555"/>
      <c r="AM285" s="501"/>
      <c r="AN285" s="502"/>
      <c r="AO285" s="561"/>
      <c r="AP285" s="501"/>
      <c r="AQ285" s="502"/>
      <c r="AR285" s="561"/>
      <c r="AS285" s="501"/>
      <c r="AT285" s="615"/>
      <c r="AU285" s="615"/>
      <c r="AV285" s="561"/>
      <c r="AW285" s="484"/>
      <c r="AX285" s="485"/>
      <c r="AY285" s="529"/>
      <c r="AZ285" s="529"/>
      <c r="BA285" s="529"/>
      <c r="BB285" s="529"/>
      <c r="BC285" s="529"/>
      <c r="BD285" s="529"/>
      <c r="BF285" s="487">
        <f>P285*R285*T285</f>
        <v>0</v>
      </c>
      <c r="BG285" s="483">
        <f>U285*W285</f>
        <v>0</v>
      </c>
      <c r="BH285" s="487">
        <f>Z285*AB285*AD285</f>
        <v>0</v>
      </c>
    </row>
    <row r="286" spans="1:60" s="526" customFormat="1" ht="21" customHeight="1" x14ac:dyDescent="0.15">
      <c r="A286" s="888"/>
      <c r="B286" s="909"/>
      <c r="C286" s="910"/>
      <c r="D286" s="910"/>
      <c r="E286" s="911"/>
      <c r="F286" s="504"/>
      <c r="G286" s="505"/>
      <c r="H286" s="506"/>
      <c r="I286" s="189"/>
      <c r="J286" s="472" t="s">
        <v>27</v>
      </c>
      <c r="K286" s="563" t="s">
        <v>201</v>
      </c>
      <c r="L286" s="914">
        <f>'事業精算 (33)'!$G$22</f>
        <v>0</v>
      </c>
      <c r="M286" s="914"/>
      <c r="N286" s="915"/>
      <c r="O286" s="189"/>
      <c r="P286" s="507"/>
      <c r="Q286" s="508"/>
      <c r="R286" s="505"/>
      <c r="S286" s="508"/>
      <c r="T286" s="509"/>
      <c r="U286" s="504"/>
      <c r="V286" s="508"/>
      <c r="W286" s="505"/>
      <c r="X286" s="505"/>
      <c r="Y286" s="505"/>
      <c r="Z286" s="504"/>
      <c r="AA286" s="508"/>
      <c r="AB286" s="505"/>
      <c r="AC286" s="508"/>
      <c r="AD286" s="509"/>
      <c r="AE286" s="510" t="s">
        <v>70</v>
      </c>
      <c r="AF286" s="508" t="s">
        <v>73</v>
      </c>
      <c r="AG286" s="511">
        <f>'事業精算 (33)'!$J$46</f>
        <v>0</v>
      </c>
      <c r="AH286" s="510"/>
      <c r="AI286" s="508"/>
      <c r="AJ286" s="509"/>
      <c r="AK286" s="510"/>
      <c r="AL286" s="508"/>
      <c r="AM286" s="509"/>
      <c r="AN286" s="504"/>
      <c r="AO286" s="505"/>
      <c r="AP286" s="509"/>
      <c r="AQ286" s="504"/>
      <c r="AR286" s="505"/>
      <c r="AS286" s="509"/>
      <c r="AT286" s="505"/>
      <c r="AU286" s="505"/>
      <c r="AV286" s="505"/>
      <c r="AW286" s="512"/>
      <c r="AX286" s="513"/>
      <c r="AY286" s="529"/>
      <c r="AZ286" s="529"/>
      <c r="BA286" s="529"/>
      <c r="BB286" s="529"/>
      <c r="BC286" s="529"/>
      <c r="BD286" s="529"/>
      <c r="BF286" s="514">
        <f>P286*R286*T286</f>
        <v>0</v>
      </c>
      <c r="BG286" s="504">
        <f>U286*W286</f>
        <v>0</v>
      </c>
      <c r="BH286" s="514">
        <f>Z286*AB286*AD286</f>
        <v>0</v>
      </c>
    </row>
    <row r="287" spans="1:60" s="526" customFormat="1" ht="21" customHeight="1" x14ac:dyDescent="0.15">
      <c r="A287" s="542">
        <v>34</v>
      </c>
      <c r="B287" s="916">
        <f>'事業精算 (34)'!$C$6</f>
        <v>0</v>
      </c>
      <c r="C287" s="917"/>
      <c r="D287" s="917"/>
      <c r="E287" s="918"/>
      <c r="F287" s="456">
        <f>'事業精算 (34)'!$F$8</f>
        <v>0</v>
      </c>
      <c r="G287" s="556">
        <f>SUM(G290:G291)</f>
        <v>0</v>
      </c>
      <c r="H287" s="458">
        <f>SUM(F287:G287)</f>
        <v>0</v>
      </c>
      <c r="I287" s="189"/>
      <c r="J287" s="459"/>
      <c r="K287" s="919">
        <f>L288+L289+L292+L293+L294</f>
        <v>0</v>
      </c>
      <c r="L287" s="919"/>
      <c r="M287" s="919"/>
      <c r="N287" s="920"/>
      <c r="O287" s="189"/>
      <c r="P287" s="878">
        <f>'事業精算 (34)'!$E$28</f>
        <v>0</v>
      </c>
      <c r="Q287" s="879"/>
      <c r="R287" s="879"/>
      <c r="S287" s="879"/>
      <c r="T287" s="880"/>
      <c r="U287" s="875">
        <f>'事業精算 (34)'!$H$35</f>
        <v>0</v>
      </c>
      <c r="V287" s="876"/>
      <c r="W287" s="876"/>
      <c r="X287" s="876"/>
      <c r="Y287" s="877"/>
      <c r="Z287" s="881">
        <f>'事業精算 (34)'!$H$39</f>
        <v>0</v>
      </c>
      <c r="AA287" s="879"/>
      <c r="AB287" s="879"/>
      <c r="AC287" s="879"/>
      <c r="AD287" s="880"/>
      <c r="AE287" s="881">
        <f>SUM(AG288:AG294)</f>
        <v>0</v>
      </c>
      <c r="AF287" s="879"/>
      <c r="AG287" s="880"/>
      <c r="AH287" s="881">
        <f>SUM(AJ288:AJ290)</f>
        <v>0</v>
      </c>
      <c r="AI287" s="879"/>
      <c r="AJ287" s="880"/>
      <c r="AK287" s="881">
        <f>'事業精算 (34)'!$E$50</f>
        <v>0</v>
      </c>
      <c r="AL287" s="879"/>
      <c r="AM287" s="880"/>
      <c r="AN287" s="872">
        <f>'事業精算 (34)'!$E$51</f>
        <v>0</v>
      </c>
      <c r="AO287" s="873"/>
      <c r="AP287" s="874"/>
      <c r="AQ287" s="875">
        <f>SUM(AS288:AS289)</f>
        <v>0</v>
      </c>
      <c r="AR287" s="876"/>
      <c r="AS287" s="877"/>
      <c r="AT287" s="602">
        <f>'事業精算 (34)'!$E$54</f>
        <v>0</v>
      </c>
      <c r="AU287" s="602">
        <f>'事業精算 (34)'!$E$55</f>
        <v>0</v>
      </c>
      <c r="AV287" s="562">
        <f>'事業精算 (34)'!$E$56</f>
        <v>0</v>
      </c>
      <c r="AW287" s="461">
        <f>SUM(P287:AV287)</f>
        <v>0</v>
      </c>
      <c r="AX287" s="462">
        <f>K287-AW287</f>
        <v>0</v>
      </c>
      <c r="AY287" s="529"/>
      <c r="AZ287">
        <f>IF(A288=0,0,1)</f>
        <v>0</v>
      </c>
      <c r="BA287" s="529"/>
      <c r="BB287" s="529"/>
      <c r="BC287" s="529"/>
      <c r="BD287" s="529"/>
      <c r="BF287" s="464" t="s">
        <v>2</v>
      </c>
      <c r="BG287" s="465" t="s">
        <v>3</v>
      </c>
      <c r="BH287" s="464" t="s">
        <v>4</v>
      </c>
    </row>
    <row r="288" spans="1:60" s="526" customFormat="1" ht="21" customHeight="1" x14ac:dyDescent="0.15">
      <c r="A288" s="887">
        <f>'事業精算 (34)'!$C$13</f>
        <v>0</v>
      </c>
      <c r="B288" s="466">
        <f>'事業精算 (34)'!$J$6</f>
        <v>0</v>
      </c>
      <c r="C288" s="467" t="s">
        <v>105</v>
      </c>
      <c r="D288" s="467">
        <f>'事業精算 (34)'!$L$6</f>
        <v>0</v>
      </c>
      <c r="E288" s="468" t="s">
        <v>335</v>
      </c>
      <c r="F288" s="469" t="s">
        <v>13</v>
      </c>
      <c r="G288" s="470" t="s">
        <v>13</v>
      </c>
      <c r="H288" s="471" t="s">
        <v>13</v>
      </c>
      <c r="I288" s="189"/>
      <c r="J288" s="472" t="s">
        <v>14</v>
      </c>
      <c r="K288" s="555" t="s">
        <v>196</v>
      </c>
      <c r="L288" s="894">
        <f>'事業精算 (34)'!$G$17</f>
        <v>0</v>
      </c>
      <c r="M288" s="894"/>
      <c r="N288" s="895"/>
      <c r="O288" s="189"/>
      <c r="P288" s="474" t="s">
        <v>25</v>
      </c>
      <c r="Q288" s="475"/>
      <c r="R288" s="476" t="s">
        <v>13</v>
      </c>
      <c r="S288" s="475"/>
      <c r="T288" s="477" t="s">
        <v>458</v>
      </c>
      <c r="U288" s="478" t="s">
        <v>25</v>
      </c>
      <c r="V288" s="475"/>
      <c r="W288" s="476" t="s">
        <v>13</v>
      </c>
      <c r="X288" s="476"/>
      <c r="Y288" s="476"/>
      <c r="Z288" s="478" t="s">
        <v>25</v>
      </c>
      <c r="AA288" s="475"/>
      <c r="AB288" s="476" t="s">
        <v>13</v>
      </c>
      <c r="AC288" s="475"/>
      <c r="AD288" s="477" t="s">
        <v>105</v>
      </c>
      <c r="AE288" s="479" t="s">
        <v>14</v>
      </c>
      <c r="AF288" s="563" t="s">
        <v>29</v>
      </c>
      <c r="AG288" s="480">
        <f>'事業精算 (34)'!$J$40</f>
        <v>0</v>
      </c>
      <c r="AH288" s="479" t="s">
        <v>14</v>
      </c>
      <c r="AI288" s="563" t="s">
        <v>189</v>
      </c>
      <c r="AJ288" s="481">
        <f>'事業精算 (34)'!$J$47</f>
        <v>0</v>
      </c>
      <c r="AK288" s="479"/>
      <c r="AL288" s="563"/>
      <c r="AM288" s="482"/>
      <c r="AN288" s="483"/>
      <c r="AO288" s="475"/>
      <c r="AP288" s="482"/>
      <c r="AQ288" s="483" t="s">
        <v>14</v>
      </c>
      <c r="AR288" s="563" t="s">
        <v>195</v>
      </c>
      <c r="AS288" s="481">
        <f>'事業精算 (34)'!$J$52</f>
        <v>0</v>
      </c>
      <c r="AT288" s="613"/>
      <c r="AU288" s="613"/>
      <c r="AV288" s="475"/>
      <c r="AW288" s="484"/>
      <c r="AX288" s="485"/>
      <c r="AY288" s="529"/>
      <c r="AZ288" s="529"/>
      <c r="BA288" s="529"/>
      <c r="BB288" s="529"/>
      <c r="BC288" s="529"/>
      <c r="BD288" s="529"/>
      <c r="BF288" s="486"/>
      <c r="BG288" s="483"/>
      <c r="BH288" s="487"/>
    </row>
    <row r="289" spans="1:60" s="526" customFormat="1" ht="21" customHeight="1" x14ac:dyDescent="0.15">
      <c r="A289" s="887"/>
      <c r="B289" s="899" t="s">
        <v>41</v>
      </c>
      <c r="C289" s="900"/>
      <c r="D289" s="900"/>
      <c r="E289" s="901"/>
      <c r="F289" s="488" t="s">
        <v>83</v>
      </c>
      <c r="G289" s="475"/>
      <c r="H289" s="489"/>
      <c r="I289" s="189"/>
      <c r="J289" s="472" t="s">
        <v>15</v>
      </c>
      <c r="K289" s="490" t="s">
        <v>199</v>
      </c>
      <c r="L289" s="921">
        <f>'事業精算 (34)'!$G$19</f>
        <v>0</v>
      </c>
      <c r="M289" s="921"/>
      <c r="N289" s="922"/>
      <c r="O289" s="189"/>
      <c r="P289" s="491">
        <f>'事業精算 (34)'!$M$28</f>
        <v>0</v>
      </c>
      <c r="Q289" s="563" t="s">
        <v>24</v>
      </c>
      <c r="R289" s="563">
        <f>'事業精算 (34)'!$O$28</f>
        <v>0</v>
      </c>
      <c r="S289" s="563" t="s">
        <v>24</v>
      </c>
      <c r="T289" s="492">
        <f>'事業精算 (34)'!$Q$28</f>
        <v>0</v>
      </c>
      <c r="U289" s="493">
        <f>'事業精算 (34)'!$M$32</f>
        <v>0</v>
      </c>
      <c r="V289" s="563" t="s">
        <v>24</v>
      </c>
      <c r="W289" s="563">
        <f>'事業精算 (34)'!$O$32</f>
        <v>0</v>
      </c>
      <c r="X289" s="475"/>
      <c r="Y289" s="563"/>
      <c r="Z289" s="493">
        <f>'事業精算 (34)'!$M$36</f>
        <v>0</v>
      </c>
      <c r="AA289" s="563" t="s">
        <v>24</v>
      </c>
      <c r="AB289" s="563">
        <f>'事業精算 (34)'!$O$36</f>
        <v>0</v>
      </c>
      <c r="AC289" s="563" t="s">
        <v>24</v>
      </c>
      <c r="AD289" s="492">
        <f>'事業精算 (34)'!$Q$36</f>
        <v>0</v>
      </c>
      <c r="AE289" s="479" t="s">
        <v>15</v>
      </c>
      <c r="AF289" s="563" t="s">
        <v>28</v>
      </c>
      <c r="AG289" s="480">
        <f>'事業精算 (34)'!$J$41</f>
        <v>0</v>
      </c>
      <c r="AH289" s="479" t="s">
        <v>15</v>
      </c>
      <c r="AI289" s="563" t="s">
        <v>193</v>
      </c>
      <c r="AJ289" s="481">
        <f>'事業精算 (34)'!$J$48</f>
        <v>0</v>
      </c>
      <c r="AK289" s="479"/>
      <c r="AL289" s="563"/>
      <c r="AM289" s="482"/>
      <c r="AN289" s="483"/>
      <c r="AO289" s="475"/>
      <c r="AP289" s="482"/>
      <c r="AQ289" s="483"/>
      <c r="AR289" s="563"/>
      <c r="AS289" s="481"/>
      <c r="AT289" s="613"/>
      <c r="AU289" s="613"/>
      <c r="AV289" s="475"/>
      <c r="AW289" s="484"/>
      <c r="AX289" s="485"/>
      <c r="AY289" s="529"/>
      <c r="AZ289" s="529"/>
      <c r="BA289" s="529"/>
      <c r="BB289" s="529"/>
      <c r="BC289" s="529"/>
      <c r="BD289" s="529"/>
      <c r="BF289" s="487">
        <f>P289*R289*T289</f>
        <v>0</v>
      </c>
      <c r="BG289" s="483">
        <f>U289*W289</f>
        <v>0</v>
      </c>
      <c r="BH289" s="487">
        <f>Z289*AB289*AD289</f>
        <v>0</v>
      </c>
    </row>
    <row r="290" spans="1:60" s="526" customFormat="1" ht="21" customHeight="1" x14ac:dyDescent="0.15">
      <c r="A290" s="887"/>
      <c r="B290" s="896">
        <f>'事業精算 (34)'!$C$11</f>
        <v>0</v>
      </c>
      <c r="C290" s="897"/>
      <c r="D290" s="897"/>
      <c r="E290" s="898"/>
      <c r="F290" s="494" t="s">
        <v>84</v>
      </c>
      <c r="G290" s="475">
        <f>'事業精算 (34)'!$F$9</f>
        <v>0</v>
      </c>
      <c r="H290" s="495" t="s">
        <v>13</v>
      </c>
      <c r="I290" s="189"/>
      <c r="J290" s="496" t="s">
        <v>20</v>
      </c>
      <c r="K290" s="497">
        <f>'事業精算 (34)'!$K$19</f>
        <v>0</v>
      </c>
      <c r="L290" s="563" t="s">
        <v>21</v>
      </c>
      <c r="M290" s="563">
        <f>'事業精算 (34)'!$M$19</f>
        <v>0</v>
      </c>
      <c r="N290" s="498" t="s">
        <v>22</v>
      </c>
      <c r="O290" s="189"/>
      <c r="P290" s="491">
        <f>'事業精算 (34)'!$M$29</f>
        <v>0</v>
      </c>
      <c r="Q290" s="563" t="s">
        <v>24</v>
      </c>
      <c r="R290" s="563">
        <f>'事業精算 (34)'!$O$29</f>
        <v>0</v>
      </c>
      <c r="S290" s="563" t="s">
        <v>24</v>
      </c>
      <c r="T290" s="492">
        <f>'事業精算 (34)'!$Q$29</f>
        <v>0</v>
      </c>
      <c r="U290" s="493">
        <f>'事業精算 (34)'!$M$33</f>
        <v>0</v>
      </c>
      <c r="V290" s="563" t="s">
        <v>24</v>
      </c>
      <c r="W290" s="563">
        <f>'事業精算 (34)'!$O$33</f>
        <v>0</v>
      </c>
      <c r="X290" s="475"/>
      <c r="Y290" s="563"/>
      <c r="Z290" s="493">
        <f>'事業精算 (34)'!$M$37</f>
        <v>0</v>
      </c>
      <c r="AA290" s="563" t="s">
        <v>24</v>
      </c>
      <c r="AB290" s="563">
        <f>'事業精算 (34)'!$O$37</f>
        <v>0</v>
      </c>
      <c r="AC290" s="563" t="s">
        <v>24</v>
      </c>
      <c r="AD290" s="492">
        <f>'事業精算 (34)'!$Q$37</f>
        <v>0</v>
      </c>
      <c r="AE290" s="479" t="s">
        <v>16</v>
      </c>
      <c r="AF290" s="563" t="s">
        <v>104</v>
      </c>
      <c r="AG290" s="480">
        <f>'事業精算 (34)'!$J$42</f>
        <v>0</v>
      </c>
      <c r="AH290" s="479" t="s">
        <v>17</v>
      </c>
      <c r="AI290" s="563" t="s">
        <v>390</v>
      </c>
      <c r="AJ290" s="482">
        <f>'事業精算 (34)'!$J$49</f>
        <v>0</v>
      </c>
      <c r="AK290" s="479"/>
      <c r="AL290" s="563"/>
      <c r="AM290" s="482"/>
      <c r="AN290" s="483"/>
      <c r="AO290" s="475"/>
      <c r="AP290" s="482"/>
      <c r="AQ290" s="483"/>
      <c r="AR290" s="475"/>
      <c r="AS290" s="482"/>
      <c r="AT290" s="614"/>
      <c r="AU290" s="614"/>
      <c r="AV290" s="475"/>
      <c r="AW290" s="484"/>
      <c r="AX290" s="485"/>
      <c r="AY290" s="529"/>
      <c r="AZ290" s="529"/>
      <c r="BA290" s="529"/>
      <c r="BB290" s="529"/>
      <c r="BC290" s="529"/>
      <c r="BD290" s="529"/>
      <c r="BF290" s="487"/>
      <c r="BG290" s="483"/>
      <c r="BH290" s="487"/>
    </row>
    <row r="291" spans="1:60" s="526" customFormat="1" ht="21" customHeight="1" x14ac:dyDescent="0.15">
      <c r="A291" s="887"/>
      <c r="B291" s="896"/>
      <c r="C291" s="897"/>
      <c r="D291" s="897"/>
      <c r="E291" s="898"/>
      <c r="F291" s="494" t="s">
        <v>85</v>
      </c>
      <c r="G291" s="475">
        <f>'事業精算 (34)'!$I$9</f>
        <v>0</v>
      </c>
      <c r="H291" s="495" t="s">
        <v>13</v>
      </c>
      <c r="I291" s="189"/>
      <c r="J291" s="496" t="s">
        <v>20</v>
      </c>
      <c r="K291" s="497">
        <f>'事業精算 (34)'!$K$20</f>
        <v>0</v>
      </c>
      <c r="L291" s="563" t="s">
        <v>21</v>
      </c>
      <c r="M291" s="563">
        <f>'事業精算 (34)'!$M$20</f>
        <v>0</v>
      </c>
      <c r="N291" s="498" t="s">
        <v>22</v>
      </c>
      <c r="O291" s="189"/>
      <c r="P291" s="491">
        <f>'事業精算 (34)'!$M$30</f>
        <v>0</v>
      </c>
      <c r="Q291" s="563" t="s">
        <v>24</v>
      </c>
      <c r="R291" s="563">
        <f>'事業精算 (34)'!$O$30</f>
        <v>0</v>
      </c>
      <c r="S291" s="563" t="s">
        <v>24</v>
      </c>
      <c r="T291" s="492">
        <f>'事業精算 (34)'!$Q$30</f>
        <v>0</v>
      </c>
      <c r="U291" s="493">
        <f>'事業精算 (34)'!$M$34</f>
        <v>0</v>
      </c>
      <c r="V291" s="563" t="s">
        <v>24</v>
      </c>
      <c r="W291" s="563">
        <f>'事業精算 (34)'!$O$34</f>
        <v>0</v>
      </c>
      <c r="X291" s="475"/>
      <c r="Y291" s="563"/>
      <c r="Z291" s="493">
        <f>'事業精算 (34)'!$M$38</f>
        <v>0</v>
      </c>
      <c r="AA291" s="563" t="s">
        <v>24</v>
      </c>
      <c r="AB291" s="563">
        <f>'事業精算 (34)'!$O$38</f>
        <v>0</v>
      </c>
      <c r="AC291" s="563" t="s">
        <v>24</v>
      </c>
      <c r="AD291" s="492">
        <f>'事業精算 (34)'!$Q$38</f>
        <v>0</v>
      </c>
      <c r="AE291" s="479" t="s">
        <v>18</v>
      </c>
      <c r="AF291" s="563" t="s">
        <v>72</v>
      </c>
      <c r="AG291" s="480">
        <f>'事業精算 (34)'!$J$43</f>
        <v>0</v>
      </c>
      <c r="AH291" s="479"/>
      <c r="AI291" s="563"/>
      <c r="AJ291" s="482"/>
      <c r="AK291" s="479"/>
      <c r="AL291" s="563"/>
      <c r="AM291" s="482"/>
      <c r="AN291" s="483"/>
      <c r="AO291" s="475"/>
      <c r="AP291" s="482"/>
      <c r="AQ291" s="483"/>
      <c r="AR291" s="475"/>
      <c r="AS291" s="482"/>
      <c r="AT291" s="614"/>
      <c r="AU291" s="614"/>
      <c r="AV291" s="475"/>
      <c r="AW291" s="484"/>
      <c r="AX291" s="485"/>
      <c r="AY291" s="529"/>
      <c r="AZ291" s="529"/>
      <c r="BA291" s="529"/>
      <c r="BB291" s="529"/>
      <c r="BC291" s="529"/>
      <c r="BD291" s="529"/>
      <c r="BF291" s="487">
        <f>P291*R291*T291</f>
        <v>0</v>
      </c>
      <c r="BG291" s="483">
        <f>U291*W291</f>
        <v>0</v>
      </c>
      <c r="BH291" s="487">
        <f>Z291*AB291*AD291</f>
        <v>0</v>
      </c>
    </row>
    <row r="292" spans="1:60" s="526" customFormat="1" ht="21" customHeight="1" x14ac:dyDescent="0.15">
      <c r="A292" s="887"/>
      <c r="B292" s="899" t="s">
        <v>39</v>
      </c>
      <c r="C292" s="900"/>
      <c r="D292" s="900"/>
      <c r="E292" s="901"/>
      <c r="F292" s="483"/>
      <c r="G292" s="475"/>
      <c r="H292" s="489"/>
      <c r="I292" s="189"/>
      <c r="J292" s="472" t="s">
        <v>17</v>
      </c>
      <c r="K292" s="490" t="s">
        <v>198</v>
      </c>
      <c r="L292" s="904">
        <f>'事業精算 (34)'!$G$18</f>
        <v>0</v>
      </c>
      <c r="M292" s="904"/>
      <c r="N292" s="905"/>
      <c r="O292" s="189"/>
      <c r="P292" s="491">
        <f>'事業精算 (34)'!$M$31</f>
        <v>0</v>
      </c>
      <c r="Q292" s="563" t="s">
        <v>411</v>
      </c>
      <c r="R292" s="563">
        <f>'事業精算 (34)'!$O$31</f>
        <v>0</v>
      </c>
      <c r="S292" s="902" t="s">
        <v>410</v>
      </c>
      <c r="T292" s="903"/>
      <c r="U292" s="493">
        <f>'事業精算 (34)'!$M$35</f>
        <v>0</v>
      </c>
      <c r="V292" s="563" t="s">
        <v>411</v>
      </c>
      <c r="W292" s="563">
        <f>'事業精算 (34)'!$O$35</f>
        <v>0</v>
      </c>
      <c r="X292" s="923" t="s">
        <v>410</v>
      </c>
      <c r="Y292" s="924"/>
      <c r="Z292" s="493">
        <f>'事業精算 (34)'!$M$39</f>
        <v>0</v>
      </c>
      <c r="AA292" s="563" t="s">
        <v>411</v>
      </c>
      <c r="AB292" s="563">
        <f>'事業精算 (34)'!$O$39</f>
        <v>0</v>
      </c>
      <c r="AC292" s="902" t="s">
        <v>410</v>
      </c>
      <c r="AD292" s="903"/>
      <c r="AE292" s="479" t="s">
        <v>27</v>
      </c>
      <c r="AF292" s="563" t="s">
        <v>74</v>
      </c>
      <c r="AG292" s="480">
        <f>'事業精算 (34)'!$J$44</f>
        <v>0</v>
      </c>
      <c r="AH292" s="479"/>
      <c r="AI292" s="563"/>
      <c r="AJ292" s="482"/>
      <c r="AK292" s="479"/>
      <c r="AL292" s="563"/>
      <c r="AM292" s="482"/>
      <c r="AN292" s="483"/>
      <c r="AO292" s="475"/>
      <c r="AP292" s="482"/>
      <c r="AQ292" s="483"/>
      <c r="AR292" s="475"/>
      <c r="AS292" s="482"/>
      <c r="AT292" s="614"/>
      <c r="AU292" s="614"/>
      <c r="AV292" s="475"/>
      <c r="AW292" s="484"/>
      <c r="AX292" s="485"/>
      <c r="AY292" s="529"/>
      <c r="AZ292" s="529"/>
      <c r="BA292" s="529"/>
      <c r="BB292" s="529"/>
      <c r="BC292" s="529"/>
      <c r="BD292" s="529"/>
      <c r="BF292" s="487">
        <f>P292*R292*T292</f>
        <v>0</v>
      </c>
      <c r="BG292" s="483">
        <f>U292*W292</f>
        <v>0</v>
      </c>
      <c r="BH292" s="487">
        <f>Z292*AB292*AD292</f>
        <v>0</v>
      </c>
    </row>
    <row r="293" spans="1:60" s="526" customFormat="1" ht="21" customHeight="1" x14ac:dyDescent="0.15">
      <c r="A293" s="887"/>
      <c r="B293" s="906">
        <f>'事業精算 (34)'!$C$12</f>
        <v>0</v>
      </c>
      <c r="C293" s="907"/>
      <c r="D293" s="907"/>
      <c r="E293" s="908"/>
      <c r="F293" s="483"/>
      <c r="G293" s="475"/>
      <c r="H293" s="489"/>
      <c r="I293" s="189"/>
      <c r="J293" s="472" t="s">
        <v>19</v>
      </c>
      <c r="K293" s="555" t="s">
        <v>200</v>
      </c>
      <c r="L293" s="912">
        <f>'事業精算 (34)'!$G$21</f>
        <v>0</v>
      </c>
      <c r="M293" s="912"/>
      <c r="N293" s="913"/>
      <c r="O293" s="189"/>
      <c r="P293" s="499"/>
      <c r="Q293" s="563"/>
      <c r="R293" s="475"/>
      <c r="S293" s="563"/>
      <c r="T293" s="482"/>
      <c r="U293" s="483"/>
      <c r="V293" s="563"/>
      <c r="W293" s="475"/>
      <c r="X293" s="475"/>
      <c r="Y293" s="475"/>
      <c r="Z293" s="483"/>
      <c r="AA293" s="563"/>
      <c r="AB293" s="475"/>
      <c r="AC293" s="563"/>
      <c r="AD293" s="482"/>
      <c r="AE293" s="479" t="s">
        <v>31</v>
      </c>
      <c r="AF293" s="500" t="s">
        <v>30</v>
      </c>
      <c r="AG293" s="480">
        <f>'事業精算 (34)'!$J$45</f>
        <v>0</v>
      </c>
      <c r="AH293" s="479"/>
      <c r="AI293" s="563"/>
      <c r="AJ293" s="482"/>
      <c r="AK293" s="479"/>
      <c r="AL293" s="555"/>
      <c r="AM293" s="501"/>
      <c r="AN293" s="502"/>
      <c r="AO293" s="561"/>
      <c r="AP293" s="501"/>
      <c r="AQ293" s="502"/>
      <c r="AR293" s="561"/>
      <c r="AS293" s="501"/>
      <c r="AT293" s="615"/>
      <c r="AU293" s="615"/>
      <c r="AV293" s="561"/>
      <c r="AW293" s="484"/>
      <c r="AX293" s="485"/>
      <c r="AY293" s="529"/>
      <c r="AZ293" s="529"/>
      <c r="BA293" s="529"/>
      <c r="BB293" s="529"/>
      <c r="BC293" s="529"/>
      <c r="BD293" s="529"/>
      <c r="BF293" s="487">
        <f>P293*R293*T293</f>
        <v>0</v>
      </c>
      <c r="BG293" s="483">
        <f>U293*W293</f>
        <v>0</v>
      </c>
      <c r="BH293" s="487">
        <f>Z293*AB293*AD293</f>
        <v>0</v>
      </c>
    </row>
    <row r="294" spans="1:60" s="526" customFormat="1" ht="21" customHeight="1" x14ac:dyDescent="0.15">
      <c r="A294" s="888"/>
      <c r="B294" s="909"/>
      <c r="C294" s="910"/>
      <c r="D294" s="910"/>
      <c r="E294" s="911"/>
      <c r="F294" s="504"/>
      <c r="G294" s="505"/>
      <c r="H294" s="506"/>
      <c r="I294" s="189"/>
      <c r="J294" s="472" t="s">
        <v>27</v>
      </c>
      <c r="K294" s="563" t="s">
        <v>201</v>
      </c>
      <c r="L294" s="914">
        <f>'事業精算 (34)'!$G$22</f>
        <v>0</v>
      </c>
      <c r="M294" s="914"/>
      <c r="N294" s="915"/>
      <c r="O294" s="189"/>
      <c r="P294" s="507"/>
      <c r="Q294" s="508"/>
      <c r="R294" s="505"/>
      <c r="S294" s="508"/>
      <c r="T294" s="509"/>
      <c r="U294" s="504"/>
      <c r="V294" s="508"/>
      <c r="W294" s="505"/>
      <c r="X294" s="505"/>
      <c r="Y294" s="505"/>
      <c r="Z294" s="504"/>
      <c r="AA294" s="508"/>
      <c r="AB294" s="505"/>
      <c r="AC294" s="508"/>
      <c r="AD294" s="509"/>
      <c r="AE294" s="510" t="s">
        <v>70</v>
      </c>
      <c r="AF294" s="508" t="s">
        <v>73</v>
      </c>
      <c r="AG294" s="511">
        <f>'事業精算 (34)'!$J$46</f>
        <v>0</v>
      </c>
      <c r="AH294" s="510"/>
      <c r="AI294" s="508"/>
      <c r="AJ294" s="509"/>
      <c r="AK294" s="510"/>
      <c r="AL294" s="508"/>
      <c r="AM294" s="509"/>
      <c r="AN294" s="504"/>
      <c r="AO294" s="505"/>
      <c r="AP294" s="509"/>
      <c r="AQ294" s="504"/>
      <c r="AR294" s="505"/>
      <c r="AS294" s="509"/>
      <c r="AT294" s="505"/>
      <c r="AU294" s="505"/>
      <c r="AV294" s="505"/>
      <c r="AW294" s="512"/>
      <c r="AX294" s="513"/>
      <c r="AY294" s="529"/>
      <c r="AZ294" s="529"/>
      <c r="BA294" s="529"/>
      <c r="BB294" s="529"/>
      <c r="BC294" s="529"/>
      <c r="BD294" s="529"/>
      <c r="BF294" s="514">
        <f>P294*R294*T294</f>
        <v>0</v>
      </c>
      <c r="BG294" s="504">
        <f>U294*W294</f>
        <v>0</v>
      </c>
      <c r="BH294" s="514">
        <f>Z294*AB294*AD294</f>
        <v>0</v>
      </c>
    </row>
    <row r="295" spans="1:60" s="526" customFormat="1" ht="21" customHeight="1" x14ac:dyDescent="0.15">
      <c r="A295" s="542">
        <v>35</v>
      </c>
      <c r="B295" s="916">
        <f>'事業精算 (35)'!$C$6</f>
        <v>0</v>
      </c>
      <c r="C295" s="917"/>
      <c r="D295" s="917"/>
      <c r="E295" s="918"/>
      <c r="F295" s="456">
        <f>'事業精算 (35)'!$F$8</f>
        <v>0</v>
      </c>
      <c r="G295" s="556">
        <f>SUM(G298:G299)</f>
        <v>0</v>
      </c>
      <c r="H295" s="458">
        <f>SUM(F295:G295)</f>
        <v>0</v>
      </c>
      <c r="I295" s="189"/>
      <c r="J295" s="459"/>
      <c r="K295" s="919">
        <f>L296+L297+L300+L301+L302</f>
        <v>0</v>
      </c>
      <c r="L295" s="919"/>
      <c r="M295" s="919"/>
      <c r="N295" s="920"/>
      <c r="O295" s="189"/>
      <c r="P295" s="878">
        <f>'事業精算 (35)'!$E$28</f>
        <v>0</v>
      </c>
      <c r="Q295" s="879"/>
      <c r="R295" s="879"/>
      <c r="S295" s="879"/>
      <c r="T295" s="880"/>
      <c r="U295" s="875">
        <f>'事業精算 (35)'!$H$35</f>
        <v>0</v>
      </c>
      <c r="V295" s="876"/>
      <c r="W295" s="876"/>
      <c r="X295" s="876"/>
      <c r="Y295" s="877"/>
      <c r="Z295" s="881">
        <f>'事業精算 (35)'!$H$39</f>
        <v>0</v>
      </c>
      <c r="AA295" s="879"/>
      <c r="AB295" s="879"/>
      <c r="AC295" s="879"/>
      <c r="AD295" s="880"/>
      <c r="AE295" s="881">
        <f>SUM(AG296:AG302)</f>
        <v>0</v>
      </c>
      <c r="AF295" s="879"/>
      <c r="AG295" s="880"/>
      <c r="AH295" s="881">
        <f>SUM(AJ296:AJ298)</f>
        <v>0</v>
      </c>
      <c r="AI295" s="879"/>
      <c r="AJ295" s="880"/>
      <c r="AK295" s="881">
        <f>'事業精算 (35)'!$E$50</f>
        <v>0</v>
      </c>
      <c r="AL295" s="879"/>
      <c r="AM295" s="880"/>
      <c r="AN295" s="872">
        <f>'事業精算 (35)'!$E$51</f>
        <v>0</v>
      </c>
      <c r="AO295" s="873"/>
      <c r="AP295" s="874"/>
      <c r="AQ295" s="875">
        <f>SUM(AS296:AS297)</f>
        <v>0</v>
      </c>
      <c r="AR295" s="876"/>
      <c r="AS295" s="877"/>
      <c r="AT295" s="602">
        <f>'事業精算 (35)'!$E$54</f>
        <v>0</v>
      </c>
      <c r="AU295" s="602">
        <f>'事業精算 (35)'!$E$55</f>
        <v>0</v>
      </c>
      <c r="AV295" s="562">
        <f>'事業精算 (35)'!$E$56</f>
        <v>0</v>
      </c>
      <c r="AW295" s="461">
        <f>SUM(P295:AV295)</f>
        <v>0</v>
      </c>
      <c r="AX295" s="462">
        <f>K295-AW295</f>
        <v>0</v>
      </c>
      <c r="AY295" s="529"/>
      <c r="AZ295">
        <f>IF(A296=0,0,1)</f>
        <v>0</v>
      </c>
      <c r="BA295" s="529"/>
      <c r="BB295" s="529"/>
      <c r="BC295" s="529"/>
      <c r="BD295" s="529"/>
      <c r="BF295" s="464" t="s">
        <v>2</v>
      </c>
      <c r="BG295" s="465" t="s">
        <v>3</v>
      </c>
      <c r="BH295" s="464" t="s">
        <v>4</v>
      </c>
    </row>
    <row r="296" spans="1:60" s="526" customFormat="1" ht="21" customHeight="1" x14ac:dyDescent="0.15">
      <c r="A296" s="887">
        <f>'事業精算 (35)'!$C$13</f>
        <v>0</v>
      </c>
      <c r="B296" s="466">
        <f>'事業精算 (35)'!$J$6</f>
        <v>0</v>
      </c>
      <c r="C296" s="467" t="s">
        <v>105</v>
      </c>
      <c r="D296" s="467">
        <f>'事業精算 (35)'!$L$6</f>
        <v>0</v>
      </c>
      <c r="E296" s="468" t="s">
        <v>335</v>
      </c>
      <c r="F296" s="469" t="s">
        <v>13</v>
      </c>
      <c r="G296" s="470" t="s">
        <v>13</v>
      </c>
      <c r="H296" s="471" t="s">
        <v>13</v>
      </c>
      <c r="I296" s="189"/>
      <c r="J296" s="472" t="s">
        <v>14</v>
      </c>
      <c r="K296" s="555" t="s">
        <v>196</v>
      </c>
      <c r="L296" s="894">
        <f>'事業精算 (35)'!$G$17</f>
        <v>0</v>
      </c>
      <c r="M296" s="894"/>
      <c r="N296" s="895"/>
      <c r="O296" s="189"/>
      <c r="P296" s="474" t="s">
        <v>25</v>
      </c>
      <c r="Q296" s="475"/>
      <c r="R296" s="476" t="s">
        <v>13</v>
      </c>
      <c r="S296" s="475"/>
      <c r="T296" s="477" t="s">
        <v>458</v>
      </c>
      <c r="U296" s="478" t="s">
        <v>25</v>
      </c>
      <c r="V296" s="475"/>
      <c r="W296" s="476" t="s">
        <v>13</v>
      </c>
      <c r="X296" s="476"/>
      <c r="Y296" s="476"/>
      <c r="Z296" s="478" t="s">
        <v>25</v>
      </c>
      <c r="AA296" s="475"/>
      <c r="AB296" s="476" t="s">
        <v>13</v>
      </c>
      <c r="AC296" s="475"/>
      <c r="AD296" s="477" t="s">
        <v>105</v>
      </c>
      <c r="AE296" s="479" t="s">
        <v>14</v>
      </c>
      <c r="AF296" s="563" t="s">
        <v>29</v>
      </c>
      <c r="AG296" s="480">
        <f>'事業精算 (35)'!$J$40</f>
        <v>0</v>
      </c>
      <c r="AH296" s="479" t="s">
        <v>14</v>
      </c>
      <c r="AI296" s="563" t="s">
        <v>189</v>
      </c>
      <c r="AJ296" s="481">
        <f>'事業精算 (35)'!$J$47</f>
        <v>0</v>
      </c>
      <c r="AK296" s="479"/>
      <c r="AL296" s="563"/>
      <c r="AM296" s="482"/>
      <c r="AN296" s="483"/>
      <c r="AO296" s="475"/>
      <c r="AP296" s="482"/>
      <c r="AQ296" s="483" t="s">
        <v>14</v>
      </c>
      <c r="AR296" s="563" t="s">
        <v>195</v>
      </c>
      <c r="AS296" s="481">
        <f>'事業精算 (35)'!$J$52</f>
        <v>0</v>
      </c>
      <c r="AT296" s="613"/>
      <c r="AU296" s="613"/>
      <c r="AV296" s="475"/>
      <c r="AW296" s="484"/>
      <c r="AX296" s="485"/>
      <c r="AY296" s="529"/>
      <c r="AZ296" s="529"/>
      <c r="BA296" s="529"/>
      <c r="BB296" s="529"/>
      <c r="BC296" s="529"/>
      <c r="BD296" s="529"/>
      <c r="BF296" s="486"/>
      <c r="BG296" s="483"/>
      <c r="BH296" s="487"/>
    </row>
    <row r="297" spans="1:60" s="526" customFormat="1" ht="21" customHeight="1" x14ac:dyDescent="0.15">
      <c r="A297" s="887"/>
      <c r="B297" s="899" t="s">
        <v>41</v>
      </c>
      <c r="C297" s="900"/>
      <c r="D297" s="900"/>
      <c r="E297" s="901"/>
      <c r="F297" s="488" t="s">
        <v>83</v>
      </c>
      <c r="G297" s="475"/>
      <c r="H297" s="489"/>
      <c r="I297" s="189"/>
      <c r="J297" s="472" t="s">
        <v>15</v>
      </c>
      <c r="K297" s="490" t="s">
        <v>199</v>
      </c>
      <c r="L297" s="921">
        <f>'事業精算 (35)'!$G$19</f>
        <v>0</v>
      </c>
      <c r="M297" s="921"/>
      <c r="N297" s="922"/>
      <c r="O297" s="189"/>
      <c r="P297" s="491">
        <f>'事業精算 (35)'!$M$28</f>
        <v>0</v>
      </c>
      <c r="Q297" s="563" t="s">
        <v>24</v>
      </c>
      <c r="R297" s="563">
        <f>'事業精算 (35)'!$O$28</f>
        <v>0</v>
      </c>
      <c r="S297" s="563" t="s">
        <v>24</v>
      </c>
      <c r="T297" s="492">
        <f>'事業精算 (1)'!$Q$28</f>
        <v>1</v>
      </c>
      <c r="U297" s="493">
        <f>'事業精算 (35)'!$M$32</f>
        <v>0</v>
      </c>
      <c r="V297" s="563" t="s">
        <v>24</v>
      </c>
      <c r="W297" s="563">
        <f>'事業精算 (35)'!$O$32</f>
        <v>0</v>
      </c>
      <c r="X297" s="475"/>
      <c r="Y297" s="563"/>
      <c r="Z297" s="493">
        <f>'事業精算 (35)'!$M$36</f>
        <v>0</v>
      </c>
      <c r="AA297" s="563" t="s">
        <v>24</v>
      </c>
      <c r="AB297" s="563">
        <f>'事業精算 (35)'!$O$36</f>
        <v>0</v>
      </c>
      <c r="AC297" s="563" t="s">
        <v>24</v>
      </c>
      <c r="AD297" s="492">
        <f>'事業精算 (35)'!$Q$36</f>
        <v>0</v>
      </c>
      <c r="AE297" s="479" t="s">
        <v>15</v>
      </c>
      <c r="AF297" s="563" t="s">
        <v>28</v>
      </c>
      <c r="AG297" s="480">
        <f>'事業精算 (35)'!$J$41</f>
        <v>0</v>
      </c>
      <c r="AH297" s="479" t="s">
        <v>15</v>
      </c>
      <c r="AI297" s="563" t="s">
        <v>193</v>
      </c>
      <c r="AJ297" s="481">
        <f>'事業精算 (35)'!$J$48</f>
        <v>0</v>
      </c>
      <c r="AK297" s="479"/>
      <c r="AL297" s="563"/>
      <c r="AM297" s="482"/>
      <c r="AN297" s="483"/>
      <c r="AO297" s="475"/>
      <c r="AP297" s="482"/>
      <c r="AQ297" s="483"/>
      <c r="AR297" s="563"/>
      <c r="AS297" s="481"/>
      <c r="AT297" s="613"/>
      <c r="AU297" s="613"/>
      <c r="AV297" s="475"/>
      <c r="AW297" s="484"/>
      <c r="AX297" s="485"/>
      <c r="AY297" s="529"/>
      <c r="AZ297" s="529"/>
      <c r="BA297" s="529"/>
      <c r="BB297" s="529"/>
      <c r="BC297" s="529"/>
      <c r="BD297" s="529"/>
      <c r="BF297" s="487">
        <f>P297*R297*T297</f>
        <v>0</v>
      </c>
      <c r="BG297" s="483">
        <f>U297*W297</f>
        <v>0</v>
      </c>
      <c r="BH297" s="487">
        <f>Z297*AB297*AD297</f>
        <v>0</v>
      </c>
    </row>
    <row r="298" spans="1:60" s="526" customFormat="1" ht="21" customHeight="1" x14ac:dyDescent="0.15">
      <c r="A298" s="887"/>
      <c r="B298" s="896">
        <f>'事業精算 (35)'!$C$11</f>
        <v>0</v>
      </c>
      <c r="C298" s="897"/>
      <c r="D298" s="897"/>
      <c r="E298" s="898"/>
      <c r="F298" s="494" t="s">
        <v>84</v>
      </c>
      <c r="G298" s="475">
        <f>'事業精算 (35)'!$F$9</f>
        <v>0</v>
      </c>
      <c r="H298" s="495" t="s">
        <v>13</v>
      </c>
      <c r="I298" s="189"/>
      <c r="J298" s="496" t="s">
        <v>20</v>
      </c>
      <c r="K298" s="497">
        <f>'事業精算 (35)'!$K$19</f>
        <v>0</v>
      </c>
      <c r="L298" s="563" t="s">
        <v>21</v>
      </c>
      <c r="M298" s="563">
        <f>'事業精算 (35)'!$M$19</f>
        <v>0</v>
      </c>
      <c r="N298" s="498" t="s">
        <v>22</v>
      </c>
      <c r="O298" s="189"/>
      <c r="P298" s="491">
        <f>'事業精算 (35)'!$M$29</f>
        <v>0</v>
      </c>
      <c r="Q298" s="563" t="s">
        <v>24</v>
      </c>
      <c r="R298" s="563">
        <f>'事業精算 (35)'!$O$29</f>
        <v>0</v>
      </c>
      <c r="S298" s="563" t="s">
        <v>24</v>
      </c>
      <c r="T298" s="492">
        <f>'事業精算 (1)'!$Q$29</f>
        <v>0</v>
      </c>
      <c r="U298" s="493">
        <f>'事業精算 (35)'!$M$33</f>
        <v>0</v>
      </c>
      <c r="V298" s="563" t="s">
        <v>24</v>
      </c>
      <c r="W298" s="563">
        <f>'事業精算 (35)'!$O$33</f>
        <v>0</v>
      </c>
      <c r="X298" s="475"/>
      <c r="Y298" s="563"/>
      <c r="Z298" s="493">
        <f>'事業精算 (35)'!$M$37</f>
        <v>0</v>
      </c>
      <c r="AA298" s="563" t="s">
        <v>24</v>
      </c>
      <c r="AB298" s="563">
        <f>'事業精算 (35)'!$O$37</f>
        <v>0</v>
      </c>
      <c r="AC298" s="563" t="s">
        <v>24</v>
      </c>
      <c r="AD298" s="492">
        <f>'事業精算 (35)'!$Q$37</f>
        <v>0</v>
      </c>
      <c r="AE298" s="479" t="s">
        <v>16</v>
      </c>
      <c r="AF298" s="563" t="s">
        <v>104</v>
      </c>
      <c r="AG298" s="480">
        <f>'事業精算 (35)'!$J$42</f>
        <v>0</v>
      </c>
      <c r="AH298" s="479" t="s">
        <v>17</v>
      </c>
      <c r="AI298" s="563" t="s">
        <v>390</v>
      </c>
      <c r="AJ298" s="482">
        <f>'事業精算 (35)'!$J$49</f>
        <v>0</v>
      </c>
      <c r="AK298" s="479"/>
      <c r="AL298" s="563"/>
      <c r="AM298" s="482"/>
      <c r="AN298" s="483"/>
      <c r="AO298" s="475"/>
      <c r="AP298" s="482"/>
      <c r="AQ298" s="483"/>
      <c r="AR298" s="475"/>
      <c r="AS298" s="482"/>
      <c r="AT298" s="614"/>
      <c r="AU298" s="614"/>
      <c r="AV298" s="475"/>
      <c r="AW298" s="484"/>
      <c r="AX298" s="485"/>
      <c r="AY298" s="529"/>
      <c r="AZ298" s="529"/>
      <c r="BA298" s="529"/>
      <c r="BB298" s="529"/>
      <c r="BC298" s="529"/>
      <c r="BD298" s="529"/>
      <c r="BF298" s="487"/>
      <c r="BG298" s="483"/>
      <c r="BH298" s="487"/>
    </row>
    <row r="299" spans="1:60" s="526" customFormat="1" ht="21" customHeight="1" x14ac:dyDescent="0.15">
      <c r="A299" s="887"/>
      <c r="B299" s="896"/>
      <c r="C299" s="897"/>
      <c r="D299" s="897"/>
      <c r="E299" s="898"/>
      <c r="F299" s="494" t="s">
        <v>85</v>
      </c>
      <c r="G299" s="475">
        <f>'事業精算 (35)'!$I$9</f>
        <v>0</v>
      </c>
      <c r="H299" s="495" t="s">
        <v>13</v>
      </c>
      <c r="I299" s="189"/>
      <c r="J299" s="496" t="s">
        <v>20</v>
      </c>
      <c r="K299" s="497">
        <f>'事業精算 (35)'!$K$20</f>
        <v>0</v>
      </c>
      <c r="L299" s="563" t="s">
        <v>21</v>
      </c>
      <c r="M299" s="563">
        <f>'事業精算 (35)'!$M$20</f>
        <v>0</v>
      </c>
      <c r="N299" s="498" t="s">
        <v>22</v>
      </c>
      <c r="O299" s="189"/>
      <c r="P299" s="491">
        <f>'事業精算 (35)'!$M$30</f>
        <v>0</v>
      </c>
      <c r="Q299" s="563" t="s">
        <v>24</v>
      </c>
      <c r="R299" s="563">
        <f>'事業精算 (35)'!$O$30</f>
        <v>0</v>
      </c>
      <c r="S299" s="563" t="s">
        <v>24</v>
      </c>
      <c r="T299" s="492">
        <f>'事業精算 (1)'!$Q$30</f>
        <v>0</v>
      </c>
      <c r="U299" s="493">
        <f>'事業精算 (35)'!$M$34</f>
        <v>0</v>
      </c>
      <c r="V299" s="563" t="s">
        <v>24</v>
      </c>
      <c r="W299" s="563">
        <f>'事業精算 (35)'!$O$34</f>
        <v>0</v>
      </c>
      <c r="X299" s="475"/>
      <c r="Y299" s="563"/>
      <c r="Z299" s="493">
        <f>'事業精算 (35)'!$M$38</f>
        <v>0</v>
      </c>
      <c r="AA299" s="563" t="s">
        <v>24</v>
      </c>
      <c r="AB299" s="563">
        <f>'事業精算 (35)'!$O$38</f>
        <v>0</v>
      </c>
      <c r="AC299" s="563" t="s">
        <v>24</v>
      </c>
      <c r="AD299" s="492">
        <f>'事業精算 (35)'!$Q$38</f>
        <v>0</v>
      </c>
      <c r="AE299" s="479" t="s">
        <v>18</v>
      </c>
      <c r="AF299" s="563" t="s">
        <v>72</v>
      </c>
      <c r="AG299" s="480">
        <f>'事業精算 (35)'!$J$43</f>
        <v>0</v>
      </c>
      <c r="AH299" s="479"/>
      <c r="AI299" s="563"/>
      <c r="AJ299" s="482"/>
      <c r="AK299" s="479"/>
      <c r="AL299" s="563"/>
      <c r="AM299" s="482"/>
      <c r="AN299" s="483"/>
      <c r="AO299" s="475"/>
      <c r="AP299" s="482"/>
      <c r="AQ299" s="483"/>
      <c r="AR299" s="475"/>
      <c r="AS299" s="482"/>
      <c r="AT299" s="614"/>
      <c r="AU299" s="614"/>
      <c r="AV299" s="475"/>
      <c r="AW299" s="484"/>
      <c r="AX299" s="485"/>
      <c r="AY299" s="529"/>
      <c r="AZ299" s="529"/>
      <c r="BA299" s="529"/>
      <c r="BB299" s="529"/>
      <c r="BC299" s="529"/>
      <c r="BD299" s="529"/>
      <c r="BF299" s="487">
        <f>P299*R299*T299</f>
        <v>0</v>
      </c>
      <c r="BG299" s="483">
        <f>U299*W299</f>
        <v>0</v>
      </c>
      <c r="BH299" s="487">
        <f>Z299*AB299*AD299</f>
        <v>0</v>
      </c>
    </row>
    <row r="300" spans="1:60" s="526" customFormat="1" ht="21" customHeight="1" x14ac:dyDescent="0.15">
      <c r="A300" s="887"/>
      <c r="B300" s="899" t="s">
        <v>39</v>
      </c>
      <c r="C300" s="900"/>
      <c r="D300" s="900"/>
      <c r="E300" s="901"/>
      <c r="F300" s="483"/>
      <c r="G300" s="475"/>
      <c r="H300" s="489"/>
      <c r="I300" s="189"/>
      <c r="J300" s="472" t="s">
        <v>17</v>
      </c>
      <c r="K300" s="490" t="s">
        <v>198</v>
      </c>
      <c r="L300" s="904">
        <f>'事業精算 (35)'!$G$18</f>
        <v>0</v>
      </c>
      <c r="M300" s="904"/>
      <c r="N300" s="905"/>
      <c r="O300" s="189"/>
      <c r="P300" s="491">
        <f>'事業精算 (35)'!$M$31</f>
        <v>0</v>
      </c>
      <c r="Q300" s="563" t="s">
        <v>411</v>
      </c>
      <c r="R300" s="563">
        <f>'事業精算 (35)'!$O$31</f>
        <v>0</v>
      </c>
      <c r="S300" s="902" t="s">
        <v>410</v>
      </c>
      <c r="T300" s="903"/>
      <c r="U300" s="493">
        <f>'事業精算 (35)'!$M$35</f>
        <v>0</v>
      </c>
      <c r="V300" s="563" t="s">
        <v>411</v>
      </c>
      <c r="W300" s="563">
        <f>'事業精算 (35)'!$O$35</f>
        <v>0</v>
      </c>
      <c r="X300" s="923" t="s">
        <v>410</v>
      </c>
      <c r="Y300" s="924"/>
      <c r="Z300" s="493">
        <f>'事業精算 (35)'!$M$39</f>
        <v>0</v>
      </c>
      <c r="AA300" s="563" t="s">
        <v>411</v>
      </c>
      <c r="AB300" s="563">
        <f>'事業精算 (35)'!$O$39</f>
        <v>0</v>
      </c>
      <c r="AC300" s="902" t="s">
        <v>410</v>
      </c>
      <c r="AD300" s="903"/>
      <c r="AE300" s="479" t="s">
        <v>27</v>
      </c>
      <c r="AF300" s="563" t="s">
        <v>74</v>
      </c>
      <c r="AG300" s="480">
        <f>'事業精算 (35)'!$J$44</f>
        <v>0</v>
      </c>
      <c r="AH300" s="479"/>
      <c r="AI300" s="563"/>
      <c r="AJ300" s="482"/>
      <c r="AK300" s="479"/>
      <c r="AL300" s="563"/>
      <c r="AM300" s="482"/>
      <c r="AN300" s="483"/>
      <c r="AO300" s="475"/>
      <c r="AP300" s="482"/>
      <c r="AQ300" s="483"/>
      <c r="AR300" s="475"/>
      <c r="AS300" s="482"/>
      <c r="AT300" s="614"/>
      <c r="AU300" s="614"/>
      <c r="AV300" s="475"/>
      <c r="AW300" s="484"/>
      <c r="AX300" s="485"/>
      <c r="AY300" s="529"/>
      <c r="AZ300" s="529"/>
      <c r="BA300" s="529"/>
      <c r="BB300" s="529"/>
      <c r="BC300" s="529"/>
      <c r="BD300" s="529"/>
      <c r="BF300" s="487">
        <f>P300*R300*T300</f>
        <v>0</v>
      </c>
      <c r="BG300" s="483">
        <f>U300*W300</f>
        <v>0</v>
      </c>
      <c r="BH300" s="487">
        <f>Z300*AB300*AD300</f>
        <v>0</v>
      </c>
    </row>
    <row r="301" spans="1:60" s="526" customFormat="1" ht="21" customHeight="1" x14ac:dyDescent="0.15">
      <c r="A301" s="887"/>
      <c r="B301" s="906">
        <f>'事業精算 (35)'!$C$12</f>
        <v>0</v>
      </c>
      <c r="C301" s="907"/>
      <c r="D301" s="907"/>
      <c r="E301" s="908"/>
      <c r="F301" s="483"/>
      <c r="G301" s="475"/>
      <c r="H301" s="489"/>
      <c r="I301" s="189"/>
      <c r="J301" s="472" t="s">
        <v>19</v>
      </c>
      <c r="K301" s="555" t="s">
        <v>200</v>
      </c>
      <c r="L301" s="912">
        <f>'事業精算 (35)'!$G$21</f>
        <v>0</v>
      </c>
      <c r="M301" s="912"/>
      <c r="N301" s="913"/>
      <c r="O301" s="189"/>
      <c r="P301" s="499"/>
      <c r="Q301" s="563"/>
      <c r="R301" s="475"/>
      <c r="S301" s="563"/>
      <c r="T301" s="482"/>
      <c r="U301" s="483"/>
      <c r="V301" s="563"/>
      <c r="W301" s="475"/>
      <c r="X301" s="475"/>
      <c r="Y301" s="475"/>
      <c r="Z301" s="483"/>
      <c r="AA301" s="563"/>
      <c r="AB301" s="475"/>
      <c r="AC301" s="563"/>
      <c r="AD301" s="482"/>
      <c r="AE301" s="479" t="s">
        <v>31</v>
      </c>
      <c r="AF301" s="500" t="s">
        <v>30</v>
      </c>
      <c r="AG301" s="480">
        <f>'事業精算 (35)'!$J$45</f>
        <v>0</v>
      </c>
      <c r="AH301" s="479"/>
      <c r="AI301" s="563"/>
      <c r="AJ301" s="482"/>
      <c r="AK301" s="479"/>
      <c r="AL301" s="555"/>
      <c r="AM301" s="501"/>
      <c r="AN301" s="502"/>
      <c r="AO301" s="561"/>
      <c r="AP301" s="501"/>
      <c r="AQ301" s="502"/>
      <c r="AR301" s="561"/>
      <c r="AS301" s="501"/>
      <c r="AT301" s="615"/>
      <c r="AU301" s="615"/>
      <c r="AV301" s="561"/>
      <c r="AW301" s="484"/>
      <c r="AX301" s="485"/>
      <c r="AY301" s="529"/>
      <c r="AZ301" s="529"/>
      <c r="BA301" s="529"/>
      <c r="BB301" s="529"/>
      <c r="BC301" s="529"/>
      <c r="BD301" s="529"/>
      <c r="BF301" s="487">
        <f>P301*R301*T301</f>
        <v>0</v>
      </c>
      <c r="BG301" s="483">
        <f>U301*W301</f>
        <v>0</v>
      </c>
      <c r="BH301" s="487">
        <f>Z301*AB301*AD301</f>
        <v>0</v>
      </c>
    </row>
    <row r="302" spans="1:60" s="526" customFormat="1" ht="21" customHeight="1" x14ac:dyDescent="0.15">
      <c r="A302" s="888"/>
      <c r="B302" s="909"/>
      <c r="C302" s="910"/>
      <c r="D302" s="910"/>
      <c r="E302" s="911"/>
      <c r="F302" s="504"/>
      <c r="G302" s="505"/>
      <c r="H302" s="506"/>
      <c r="I302" s="189"/>
      <c r="J302" s="472" t="s">
        <v>27</v>
      </c>
      <c r="K302" s="563" t="s">
        <v>201</v>
      </c>
      <c r="L302" s="914">
        <f>'事業精算 (35)'!$G$22</f>
        <v>0</v>
      </c>
      <c r="M302" s="914"/>
      <c r="N302" s="915"/>
      <c r="O302" s="189"/>
      <c r="P302" s="507"/>
      <c r="Q302" s="508"/>
      <c r="R302" s="505"/>
      <c r="S302" s="508"/>
      <c r="T302" s="509"/>
      <c r="U302" s="504"/>
      <c r="V302" s="508"/>
      <c r="W302" s="505"/>
      <c r="X302" s="505"/>
      <c r="Y302" s="505"/>
      <c r="Z302" s="504"/>
      <c r="AA302" s="508"/>
      <c r="AB302" s="505"/>
      <c r="AC302" s="508"/>
      <c r="AD302" s="509"/>
      <c r="AE302" s="510" t="s">
        <v>70</v>
      </c>
      <c r="AF302" s="508" t="s">
        <v>73</v>
      </c>
      <c r="AG302" s="511">
        <f>'事業精算 (35)'!$J$46</f>
        <v>0</v>
      </c>
      <c r="AH302" s="510"/>
      <c r="AI302" s="508"/>
      <c r="AJ302" s="509"/>
      <c r="AK302" s="510"/>
      <c r="AL302" s="508"/>
      <c r="AM302" s="509"/>
      <c r="AN302" s="504"/>
      <c r="AO302" s="505"/>
      <c r="AP302" s="509"/>
      <c r="AQ302" s="504"/>
      <c r="AR302" s="505"/>
      <c r="AS302" s="509"/>
      <c r="AT302" s="505"/>
      <c r="AU302" s="505"/>
      <c r="AV302" s="505"/>
      <c r="AW302" s="512"/>
      <c r="AX302" s="513"/>
      <c r="AY302" s="529"/>
      <c r="AZ302" s="529"/>
      <c r="BA302" s="529"/>
      <c r="BB302" s="529"/>
      <c r="BC302" s="529"/>
      <c r="BD302" s="529"/>
      <c r="BF302" s="514">
        <f>P302*R302*T302</f>
        <v>0</v>
      </c>
      <c r="BG302" s="504">
        <f>U302*W302</f>
        <v>0</v>
      </c>
      <c r="BH302" s="514">
        <f>Z302*AB302*AD302</f>
        <v>0</v>
      </c>
    </row>
    <row r="303" spans="1:60" s="526" customFormat="1" ht="21" customHeight="1" x14ac:dyDescent="0.15">
      <c r="A303" s="542">
        <v>36</v>
      </c>
      <c r="B303" s="916">
        <f>'事業精算 (36)'!$C$6</f>
        <v>0</v>
      </c>
      <c r="C303" s="917"/>
      <c r="D303" s="917"/>
      <c r="E303" s="918"/>
      <c r="F303" s="456">
        <f>'事業精算 (36)'!$F$8</f>
        <v>0</v>
      </c>
      <c r="G303" s="556">
        <f>SUM(G306:G307)</f>
        <v>0</v>
      </c>
      <c r="H303" s="458">
        <f>SUM(F303:G303)</f>
        <v>0</v>
      </c>
      <c r="I303" s="189"/>
      <c r="J303" s="459"/>
      <c r="K303" s="919">
        <f>L304+L305+L308+L309+L310</f>
        <v>0</v>
      </c>
      <c r="L303" s="919"/>
      <c r="M303" s="919"/>
      <c r="N303" s="920"/>
      <c r="O303" s="189"/>
      <c r="P303" s="878">
        <f>'事業精算 (36)'!$E$28</f>
        <v>0</v>
      </c>
      <c r="Q303" s="879"/>
      <c r="R303" s="879"/>
      <c r="S303" s="879"/>
      <c r="T303" s="880"/>
      <c r="U303" s="875">
        <f>'事業精算 (36)'!$H$35</f>
        <v>0</v>
      </c>
      <c r="V303" s="876"/>
      <c r="W303" s="876"/>
      <c r="X303" s="876"/>
      <c r="Y303" s="877"/>
      <c r="Z303" s="881">
        <f>'事業精算 (36)'!$H$39</f>
        <v>0</v>
      </c>
      <c r="AA303" s="879"/>
      <c r="AB303" s="879"/>
      <c r="AC303" s="879"/>
      <c r="AD303" s="880"/>
      <c r="AE303" s="881">
        <f>SUM(AG304:AG310)</f>
        <v>0</v>
      </c>
      <c r="AF303" s="879"/>
      <c r="AG303" s="880"/>
      <c r="AH303" s="881">
        <f>SUM(AJ304:AJ306)</f>
        <v>0</v>
      </c>
      <c r="AI303" s="879"/>
      <c r="AJ303" s="880"/>
      <c r="AK303" s="881">
        <f>'事業精算 (36)'!$E$50</f>
        <v>0</v>
      </c>
      <c r="AL303" s="879"/>
      <c r="AM303" s="880"/>
      <c r="AN303" s="872">
        <f>'事業精算 (36)'!$E$51</f>
        <v>0</v>
      </c>
      <c r="AO303" s="873"/>
      <c r="AP303" s="874"/>
      <c r="AQ303" s="875">
        <f>SUM(AS304:AS305)</f>
        <v>0</v>
      </c>
      <c r="AR303" s="876"/>
      <c r="AS303" s="877"/>
      <c r="AT303" s="602">
        <f>'事業精算 (36)'!$E$54</f>
        <v>0</v>
      </c>
      <c r="AU303" s="602">
        <f>'事業精算 (36)'!$E$55</f>
        <v>0</v>
      </c>
      <c r="AV303" s="562">
        <f>'事業精算 (36)'!$E$56</f>
        <v>0</v>
      </c>
      <c r="AW303" s="461">
        <f>SUM(P303:AV303)</f>
        <v>0</v>
      </c>
      <c r="AX303" s="462">
        <f>K303-AW303</f>
        <v>0</v>
      </c>
      <c r="AY303" s="529"/>
      <c r="AZ303">
        <f>IF(A304=0,0,1)</f>
        <v>0</v>
      </c>
      <c r="BA303" s="529"/>
      <c r="BB303" s="529"/>
      <c r="BC303" s="529"/>
      <c r="BD303" s="529"/>
      <c r="BF303" s="464" t="s">
        <v>2</v>
      </c>
      <c r="BG303" s="465" t="s">
        <v>3</v>
      </c>
      <c r="BH303" s="464" t="s">
        <v>4</v>
      </c>
    </row>
    <row r="304" spans="1:60" s="526" customFormat="1" ht="21" customHeight="1" x14ac:dyDescent="0.15">
      <c r="A304" s="887">
        <f>'事業精算 (36)'!$C$13</f>
        <v>0</v>
      </c>
      <c r="B304" s="466">
        <f>'事業精算 (36)'!$J$6</f>
        <v>0</v>
      </c>
      <c r="C304" s="467" t="s">
        <v>105</v>
      </c>
      <c r="D304" s="467">
        <f>'事業精算 (36)'!$L$6</f>
        <v>0</v>
      </c>
      <c r="E304" s="468" t="s">
        <v>335</v>
      </c>
      <c r="F304" s="469" t="s">
        <v>13</v>
      </c>
      <c r="G304" s="470" t="s">
        <v>13</v>
      </c>
      <c r="H304" s="471" t="s">
        <v>13</v>
      </c>
      <c r="I304" s="189"/>
      <c r="J304" s="472" t="s">
        <v>14</v>
      </c>
      <c r="K304" s="555" t="s">
        <v>196</v>
      </c>
      <c r="L304" s="894">
        <f>'事業精算 (36)'!$G$17</f>
        <v>0</v>
      </c>
      <c r="M304" s="894"/>
      <c r="N304" s="895"/>
      <c r="O304" s="189"/>
      <c r="P304" s="474" t="s">
        <v>25</v>
      </c>
      <c r="Q304" s="475"/>
      <c r="R304" s="476" t="s">
        <v>13</v>
      </c>
      <c r="S304" s="475"/>
      <c r="T304" s="477" t="s">
        <v>458</v>
      </c>
      <c r="U304" s="478" t="s">
        <v>25</v>
      </c>
      <c r="V304" s="475"/>
      <c r="W304" s="476" t="s">
        <v>13</v>
      </c>
      <c r="X304" s="476"/>
      <c r="Y304" s="476"/>
      <c r="Z304" s="478" t="s">
        <v>25</v>
      </c>
      <c r="AA304" s="475"/>
      <c r="AB304" s="476" t="s">
        <v>13</v>
      </c>
      <c r="AC304" s="475"/>
      <c r="AD304" s="477" t="s">
        <v>105</v>
      </c>
      <c r="AE304" s="479" t="s">
        <v>14</v>
      </c>
      <c r="AF304" s="563" t="s">
        <v>29</v>
      </c>
      <c r="AG304" s="480">
        <f>'事業精算 (36)'!$J$40</f>
        <v>0</v>
      </c>
      <c r="AH304" s="479" t="s">
        <v>14</v>
      </c>
      <c r="AI304" s="563" t="s">
        <v>189</v>
      </c>
      <c r="AJ304" s="481">
        <f>'事業精算 (36)'!$J$47</f>
        <v>0</v>
      </c>
      <c r="AK304" s="479"/>
      <c r="AL304" s="563"/>
      <c r="AM304" s="482"/>
      <c r="AN304" s="483"/>
      <c r="AO304" s="475"/>
      <c r="AP304" s="482"/>
      <c r="AQ304" s="483" t="s">
        <v>14</v>
      </c>
      <c r="AR304" s="563" t="s">
        <v>195</v>
      </c>
      <c r="AS304" s="481">
        <f>'事業精算 (36)'!$J$52</f>
        <v>0</v>
      </c>
      <c r="AT304" s="613"/>
      <c r="AU304" s="613"/>
      <c r="AV304" s="475"/>
      <c r="AW304" s="484"/>
      <c r="AX304" s="485"/>
      <c r="AY304" s="529"/>
      <c r="AZ304" s="529"/>
      <c r="BA304" s="529"/>
      <c r="BB304" s="529"/>
      <c r="BC304" s="529"/>
      <c r="BD304" s="529"/>
      <c r="BF304" s="486"/>
      <c r="BG304" s="483"/>
      <c r="BH304" s="487"/>
    </row>
    <row r="305" spans="1:60" s="526" customFormat="1" ht="21" customHeight="1" x14ac:dyDescent="0.15">
      <c r="A305" s="887"/>
      <c r="B305" s="899" t="s">
        <v>41</v>
      </c>
      <c r="C305" s="900"/>
      <c r="D305" s="900"/>
      <c r="E305" s="901"/>
      <c r="F305" s="488" t="s">
        <v>83</v>
      </c>
      <c r="G305" s="475"/>
      <c r="H305" s="489"/>
      <c r="I305" s="189"/>
      <c r="J305" s="472" t="s">
        <v>15</v>
      </c>
      <c r="K305" s="490" t="s">
        <v>199</v>
      </c>
      <c r="L305" s="921">
        <f>'事業精算 (36)'!$G$19</f>
        <v>0</v>
      </c>
      <c r="M305" s="921"/>
      <c r="N305" s="922"/>
      <c r="O305" s="189"/>
      <c r="P305" s="491">
        <f>'事業精算 (36)'!$M$28</f>
        <v>0</v>
      </c>
      <c r="Q305" s="563" t="s">
        <v>24</v>
      </c>
      <c r="R305" s="563">
        <f>'事業精算 (36)'!$O$28</f>
        <v>0</v>
      </c>
      <c r="S305" s="563" t="s">
        <v>24</v>
      </c>
      <c r="T305" s="492">
        <f>'事業精算 (36)'!$Q$28</f>
        <v>0</v>
      </c>
      <c r="U305" s="493">
        <f>'事業精算 (36)'!$M$32</f>
        <v>0</v>
      </c>
      <c r="V305" s="563" t="s">
        <v>24</v>
      </c>
      <c r="W305" s="563">
        <f>'事業精算 (36)'!$O$32</f>
        <v>0</v>
      </c>
      <c r="X305" s="475"/>
      <c r="Y305" s="563"/>
      <c r="Z305" s="493">
        <f>'事業精算 (36)'!$M$36</f>
        <v>0</v>
      </c>
      <c r="AA305" s="563" t="s">
        <v>24</v>
      </c>
      <c r="AB305" s="563">
        <f>'事業精算 (36)'!$O$36</f>
        <v>0</v>
      </c>
      <c r="AC305" s="563" t="s">
        <v>24</v>
      </c>
      <c r="AD305" s="492">
        <f>'事業精算 (36)'!$Q$36</f>
        <v>0</v>
      </c>
      <c r="AE305" s="479" t="s">
        <v>15</v>
      </c>
      <c r="AF305" s="563" t="s">
        <v>28</v>
      </c>
      <c r="AG305" s="480">
        <f>'事業精算 (36)'!$J$41</f>
        <v>0</v>
      </c>
      <c r="AH305" s="479" t="s">
        <v>15</v>
      </c>
      <c r="AI305" s="563" t="s">
        <v>193</v>
      </c>
      <c r="AJ305" s="481">
        <f>'事業精算 (36)'!$J$48</f>
        <v>0</v>
      </c>
      <c r="AK305" s="479"/>
      <c r="AL305" s="563"/>
      <c r="AM305" s="482"/>
      <c r="AN305" s="483"/>
      <c r="AO305" s="475"/>
      <c r="AP305" s="482"/>
      <c r="AQ305" s="483"/>
      <c r="AR305" s="563"/>
      <c r="AS305" s="481"/>
      <c r="AT305" s="613"/>
      <c r="AU305" s="613"/>
      <c r="AV305" s="475"/>
      <c r="AW305" s="484"/>
      <c r="AX305" s="485"/>
      <c r="AY305" s="529"/>
      <c r="AZ305" s="529"/>
      <c r="BA305" s="529"/>
      <c r="BB305" s="529"/>
      <c r="BC305" s="529"/>
      <c r="BD305" s="529"/>
      <c r="BF305" s="487">
        <f>P305*R305*T305</f>
        <v>0</v>
      </c>
      <c r="BG305" s="483">
        <f>U305*W305</f>
        <v>0</v>
      </c>
      <c r="BH305" s="487">
        <f>Z305*AB305*AD305</f>
        <v>0</v>
      </c>
    </row>
    <row r="306" spans="1:60" s="526" customFormat="1" ht="21" customHeight="1" x14ac:dyDescent="0.15">
      <c r="A306" s="887"/>
      <c r="B306" s="896">
        <f>'事業精算 (36)'!$C$11</f>
        <v>0</v>
      </c>
      <c r="C306" s="897"/>
      <c r="D306" s="897"/>
      <c r="E306" s="898"/>
      <c r="F306" s="494" t="s">
        <v>84</v>
      </c>
      <c r="G306" s="475">
        <f>'事業精算 (36)'!$F$9</f>
        <v>0</v>
      </c>
      <c r="H306" s="495" t="s">
        <v>13</v>
      </c>
      <c r="I306" s="189"/>
      <c r="J306" s="496" t="s">
        <v>20</v>
      </c>
      <c r="K306" s="497">
        <f>'事業精算 (36)'!$K$19</f>
        <v>0</v>
      </c>
      <c r="L306" s="563" t="s">
        <v>21</v>
      </c>
      <c r="M306" s="563">
        <f>'事業精算 (36)'!$M$19</f>
        <v>0</v>
      </c>
      <c r="N306" s="498" t="s">
        <v>22</v>
      </c>
      <c r="O306" s="189"/>
      <c r="P306" s="491">
        <f>'事業精算 (36)'!$M$29</f>
        <v>0</v>
      </c>
      <c r="Q306" s="563" t="s">
        <v>24</v>
      </c>
      <c r="R306" s="563">
        <f>'事業精算 (36)'!$O$29</f>
        <v>0</v>
      </c>
      <c r="S306" s="563" t="s">
        <v>24</v>
      </c>
      <c r="T306" s="492">
        <f>'事業精算 (36)'!$Q$29</f>
        <v>0</v>
      </c>
      <c r="U306" s="493">
        <f>'事業精算 (36)'!$M$33</f>
        <v>0</v>
      </c>
      <c r="V306" s="563" t="s">
        <v>24</v>
      </c>
      <c r="W306" s="563">
        <f>'事業精算 (36)'!$O$33</f>
        <v>0</v>
      </c>
      <c r="X306" s="475"/>
      <c r="Y306" s="563"/>
      <c r="Z306" s="493">
        <f>'事業精算 (36)'!$M$37</f>
        <v>0</v>
      </c>
      <c r="AA306" s="563" t="s">
        <v>24</v>
      </c>
      <c r="AB306" s="563">
        <f>'事業精算 (36)'!$O$37</f>
        <v>0</v>
      </c>
      <c r="AC306" s="563" t="s">
        <v>24</v>
      </c>
      <c r="AD306" s="492">
        <f>'事業精算 (36)'!$Q$37</f>
        <v>0</v>
      </c>
      <c r="AE306" s="479" t="s">
        <v>16</v>
      </c>
      <c r="AF306" s="563" t="s">
        <v>104</v>
      </c>
      <c r="AG306" s="480">
        <f>'事業精算 (36)'!$J$42</f>
        <v>0</v>
      </c>
      <c r="AH306" s="479" t="s">
        <v>17</v>
      </c>
      <c r="AI306" s="563" t="s">
        <v>390</v>
      </c>
      <c r="AJ306" s="482">
        <f>'事業精算 (36)'!$J$49</f>
        <v>0</v>
      </c>
      <c r="AK306" s="479"/>
      <c r="AL306" s="563"/>
      <c r="AM306" s="482"/>
      <c r="AN306" s="483"/>
      <c r="AO306" s="475"/>
      <c r="AP306" s="482"/>
      <c r="AQ306" s="483"/>
      <c r="AR306" s="475"/>
      <c r="AS306" s="482"/>
      <c r="AT306" s="614"/>
      <c r="AU306" s="614"/>
      <c r="AV306" s="475"/>
      <c r="AW306" s="484"/>
      <c r="AX306" s="485"/>
      <c r="AY306" s="529"/>
      <c r="AZ306" s="529"/>
      <c r="BA306" s="529"/>
      <c r="BB306" s="529"/>
      <c r="BC306" s="529"/>
      <c r="BD306" s="529"/>
      <c r="BF306" s="487"/>
      <c r="BG306" s="483"/>
      <c r="BH306" s="487"/>
    </row>
    <row r="307" spans="1:60" s="526" customFormat="1" ht="21" customHeight="1" x14ac:dyDescent="0.15">
      <c r="A307" s="887"/>
      <c r="B307" s="896"/>
      <c r="C307" s="897"/>
      <c r="D307" s="897"/>
      <c r="E307" s="898"/>
      <c r="F307" s="494" t="s">
        <v>85</v>
      </c>
      <c r="G307" s="475">
        <f>'事業精算 (36)'!$I$9</f>
        <v>0</v>
      </c>
      <c r="H307" s="495" t="s">
        <v>13</v>
      </c>
      <c r="I307" s="189"/>
      <c r="J307" s="496" t="s">
        <v>20</v>
      </c>
      <c r="K307" s="497">
        <f>'事業精算 (36)'!$K$20</f>
        <v>0</v>
      </c>
      <c r="L307" s="563" t="s">
        <v>21</v>
      </c>
      <c r="M307" s="563">
        <f>'事業精算 (36)'!$M$20</f>
        <v>0</v>
      </c>
      <c r="N307" s="498" t="s">
        <v>22</v>
      </c>
      <c r="O307" s="189"/>
      <c r="P307" s="491">
        <f>'事業精算 (36)'!$M$30</f>
        <v>0</v>
      </c>
      <c r="Q307" s="563" t="s">
        <v>24</v>
      </c>
      <c r="R307" s="563">
        <f>'事業精算 (36)'!$O$30</f>
        <v>0</v>
      </c>
      <c r="S307" s="563" t="s">
        <v>24</v>
      </c>
      <c r="T307" s="492">
        <f>'事業精算 (36)'!$Q$30</f>
        <v>0</v>
      </c>
      <c r="U307" s="493">
        <f>'事業精算 (36)'!$M$34</f>
        <v>0</v>
      </c>
      <c r="V307" s="563" t="s">
        <v>24</v>
      </c>
      <c r="W307" s="563">
        <f>'事業精算 (36)'!$O$34</f>
        <v>0</v>
      </c>
      <c r="X307" s="475"/>
      <c r="Y307" s="563"/>
      <c r="Z307" s="493">
        <f>'事業精算 (36)'!$M$38</f>
        <v>0</v>
      </c>
      <c r="AA307" s="563" t="s">
        <v>24</v>
      </c>
      <c r="AB307" s="563">
        <f>'事業精算 (36)'!$O$38</f>
        <v>0</v>
      </c>
      <c r="AC307" s="563" t="s">
        <v>24</v>
      </c>
      <c r="AD307" s="492">
        <f>'事業精算 (36)'!$Q$38</f>
        <v>0</v>
      </c>
      <c r="AE307" s="479" t="s">
        <v>18</v>
      </c>
      <c r="AF307" s="563" t="s">
        <v>72</v>
      </c>
      <c r="AG307" s="480">
        <f>'事業精算 (36)'!$J$43</f>
        <v>0</v>
      </c>
      <c r="AH307" s="479"/>
      <c r="AI307" s="563"/>
      <c r="AJ307" s="482"/>
      <c r="AK307" s="479"/>
      <c r="AL307" s="563"/>
      <c r="AM307" s="482"/>
      <c r="AN307" s="483"/>
      <c r="AO307" s="475"/>
      <c r="AP307" s="482"/>
      <c r="AQ307" s="483"/>
      <c r="AR307" s="475"/>
      <c r="AS307" s="482"/>
      <c r="AT307" s="614"/>
      <c r="AU307" s="614"/>
      <c r="AV307" s="475"/>
      <c r="AW307" s="484"/>
      <c r="AX307" s="485"/>
      <c r="AY307" s="529"/>
      <c r="AZ307" s="529"/>
      <c r="BA307" s="529"/>
      <c r="BB307" s="529"/>
      <c r="BC307" s="529"/>
      <c r="BD307" s="529"/>
      <c r="BF307" s="487">
        <f>P307*R307*T307</f>
        <v>0</v>
      </c>
      <c r="BG307" s="483">
        <f>U307*W307</f>
        <v>0</v>
      </c>
      <c r="BH307" s="487">
        <f>Z307*AB307*AD307</f>
        <v>0</v>
      </c>
    </row>
    <row r="308" spans="1:60" s="526" customFormat="1" ht="21" customHeight="1" x14ac:dyDescent="0.15">
      <c r="A308" s="887"/>
      <c r="B308" s="899" t="s">
        <v>39</v>
      </c>
      <c r="C308" s="900"/>
      <c r="D308" s="900"/>
      <c r="E308" s="901"/>
      <c r="F308" s="483"/>
      <c r="G308" s="475"/>
      <c r="H308" s="489"/>
      <c r="I308" s="189"/>
      <c r="J308" s="472" t="s">
        <v>17</v>
      </c>
      <c r="K308" s="490" t="s">
        <v>198</v>
      </c>
      <c r="L308" s="904">
        <f>'事業精算 (36)'!$G$18</f>
        <v>0</v>
      </c>
      <c r="M308" s="904"/>
      <c r="N308" s="905"/>
      <c r="O308" s="189"/>
      <c r="P308" s="491">
        <f>'事業精算 (36)'!$M$31</f>
        <v>0</v>
      </c>
      <c r="Q308" s="563" t="s">
        <v>411</v>
      </c>
      <c r="R308" s="563">
        <f>'事業精算 (36)'!$O$31</f>
        <v>0</v>
      </c>
      <c r="S308" s="902" t="s">
        <v>410</v>
      </c>
      <c r="T308" s="903"/>
      <c r="U308" s="493">
        <f>'事業精算 (36)'!$M$35</f>
        <v>0</v>
      </c>
      <c r="V308" s="563" t="s">
        <v>411</v>
      </c>
      <c r="W308" s="563">
        <f>'事業精算 (36)'!$O$35</f>
        <v>0</v>
      </c>
      <c r="X308" s="923" t="s">
        <v>410</v>
      </c>
      <c r="Y308" s="924"/>
      <c r="Z308" s="493">
        <f>'事業精算 (36)'!$M$39</f>
        <v>0</v>
      </c>
      <c r="AA308" s="563" t="s">
        <v>411</v>
      </c>
      <c r="AB308" s="563">
        <f>'事業精算 (36)'!$O$39</f>
        <v>0</v>
      </c>
      <c r="AC308" s="902" t="s">
        <v>410</v>
      </c>
      <c r="AD308" s="903"/>
      <c r="AE308" s="479" t="s">
        <v>27</v>
      </c>
      <c r="AF308" s="563" t="s">
        <v>74</v>
      </c>
      <c r="AG308" s="480">
        <f>'事業精算 (36)'!$J$44</f>
        <v>0</v>
      </c>
      <c r="AH308" s="479"/>
      <c r="AI308" s="563"/>
      <c r="AJ308" s="482"/>
      <c r="AK308" s="479"/>
      <c r="AL308" s="563"/>
      <c r="AM308" s="482"/>
      <c r="AN308" s="483"/>
      <c r="AO308" s="475"/>
      <c r="AP308" s="482"/>
      <c r="AQ308" s="483"/>
      <c r="AR308" s="475"/>
      <c r="AS308" s="482"/>
      <c r="AT308" s="614"/>
      <c r="AU308" s="614"/>
      <c r="AV308" s="475"/>
      <c r="AW308" s="484"/>
      <c r="AX308" s="485"/>
      <c r="AY308" s="529"/>
      <c r="AZ308" s="529"/>
      <c r="BA308" s="529"/>
      <c r="BB308" s="529"/>
      <c r="BC308" s="529"/>
      <c r="BD308" s="529"/>
      <c r="BF308" s="487">
        <f>P308*R308*T308</f>
        <v>0</v>
      </c>
      <c r="BG308" s="483">
        <f>U308*W308</f>
        <v>0</v>
      </c>
      <c r="BH308" s="487">
        <f>Z308*AB308*AD308</f>
        <v>0</v>
      </c>
    </row>
    <row r="309" spans="1:60" s="526" customFormat="1" ht="21" customHeight="1" x14ac:dyDescent="0.15">
      <c r="A309" s="887"/>
      <c r="B309" s="906">
        <f>'事業精算 (36)'!$C$12</f>
        <v>0</v>
      </c>
      <c r="C309" s="907"/>
      <c r="D309" s="907"/>
      <c r="E309" s="908"/>
      <c r="F309" s="483"/>
      <c r="G309" s="475"/>
      <c r="H309" s="489"/>
      <c r="I309" s="189"/>
      <c r="J309" s="472" t="s">
        <v>19</v>
      </c>
      <c r="K309" s="555" t="s">
        <v>200</v>
      </c>
      <c r="L309" s="912">
        <f>'事業精算 (36)'!$G$21</f>
        <v>0</v>
      </c>
      <c r="M309" s="912"/>
      <c r="N309" s="913"/>
      <c r="O309" s="189"/>
      <c r="P309" s="499"/>
      <c r="Q309" s="563"/>
      <c r="R309" s="475"/>
      <c r="S309" s="563"/>
      <c r="T309" s="482"/>
      <c r="U309" s="483"/>
      <c r="V309" s="563"/>
      <c r="W309" s="475"/>
      <c r="X309" s="475"/>
      <c r="Y309" s="475"/>
      <c r="Z309" s="483"/>
      <c r="AA309" s="563"/>
      <c r="AB309" s="475"/>
      <c r="AC309" s="563"/>
      <c r="AD309" s="482"/>
      <c r="AE309" s="479" t="s">
        <v>31</v>
      </c>
      <c r="AF309" s="500" t="s">
        <v>30</v>
      </c>
      <c r="AG309" s="480">
        <f>'事業精算 (36)'!$J$45</f>
        <v>0</v>
      </c>
      <c r="AH309" s="479"/>
      <c r="AI309" s="563"/>
      <c r="AJ309" s="482"/>
      <c r="AK309" s="479"/>
      <c r="AL309" s="555"/>
      <c r="AM309" s="501"/>
      <c r="AN309" s="502"/>
      <c r="AO309" s="561"/>
      <c r="AP309" s="501"/>
      <c r="AQ309" s="502"/>
      <c r="AR309" s="561"/>
      <c r="AS309" s="501"/>
      <c r="AT309" s="615"/>
      <c r="AU309" s="615"/>
      <c r="AV309" s="561"/>
      <c r="AW309" s="484"/>
      <c r="AX309" s="485"/>
      <c r="AY309" s="529"/>
      <c r="AZ309" s="529"/>
      <c r="BA309" s="529"/>
      <c r="BB309" s="529"/>
      <c r="BC309" s="529"/>
      <c r="BD309" s="529"/>
      <c r="BF309" s="487">
        <f>P309*R309*T309</f>
        <v>0</v>
      </c>
      <c r="BG309" s="483">
        <f>U309*W309</f>
        <v>0</v>
      </c>
      <c r="BH309" s="487">
        <f>Z309*AB309*AD309</f>
        <v>0</v>
      </c>
    </row>
    <row r="310" spans="1:60" s="526" customFormat="1" ht="21" customHeight="1" thickBot="1" x14ac:dyDescent="0.2">
      <c r="A310" s="888"/>
      <c r="B310" s="909"/>
      <c r="C310" s="910"/>
      <c r="D310" s="910"/>
      <c r="E310" s="911"/>
      <c r="F310" s="504"/>
      <c r="G310" s="505"/>
      <c r="H310" s="506"/>
      <c r="I310" s="189"/>
      <c r="J310" s="472" t="s">
        <v>27</v>
      </c>
      <c r="K310" s="563" t="s">
        <v>201</v>
      </c>
      <c r="L310" s="914">
        <f>'事業精算 (36)'!$G$22</f>
        <v>0</v>
      </c>
      <c r="M310" s="914"/>
      <c r="N310" s="915"/>
      <c r="O310" s="189"/>
      <c r="P310" s="507"/>
      <c r="Q310" s="508"/>
      <c r="R310" s="505"/>
      <c r="S310" s="508"/>
      <c r="T310" s="509"/>
      <c r="U310" s="504"/>
      <c r="V310" s="508"/>
      <c r="W310" s="505"/>
      <c r="X310" s="505"/>
      <c r="Y310" s="505"/>
      <c r="Z310" s="504"/>
      <c r="AA310" s="508"/>
      <c r="AB310" s="505"/>
      <c r="AC310" s="508"/>
      <c r="AD310" s="509"/>
      <c r="AE310" s="510" t="s">
        <v>70</v>
      </c>
      <c r="AF310" s="508" t="s">
        <v>73</v>
      </c>
      <c r="AG310" s="511">
        <f>'事業精算 (36)'!$J$46</f>
        <v>0</v>
      </c>
      <c r="AH310" s="510"/>
      <c r="AI310" s="508"/>
      <c r="AJ310" s="509"/>
      <c r="AK310" s="510"/>
      <c r="AL310" s="508"/>
      <c r="AM310" s="509"/>
      <c r="AN310" s="504"/>
      <c r="AO310" s="505"/>
      <c r="AP310" s="509"/>
      <c r="AQ310" s="504"/>
      <c r="AR310" s="505"/>
      <c r="AS310" s="509"/>
      <c r="AT310" s="505"/>
      <c r="AU310" s="505"/>
      <c r="AV310" s="505"/>
      <c r="AW310" s="512"/>
      <c r="AX310" s="513"/>
      <c r="AY310" s="529"/>
      <c r="AZ310" s="529"/>
      <c r="BA310" s="529"/>
      <c r="BB310" s="529"/>
      <c r="BC310" s="529"/>
      <c r="BD310" s="529"/>
      <c r="BF310" s="514">
        <f>P310*R310*T310</f>
        <v>0</v>
      </c>
      <c r="BG310" s="504">
        <f>U310*W310</f>
        <v>0</v>
      </c>
      <c r="BH310" s="514">
        <f>Z310*AB310*AD310</f>
        <v>0</v>
      </c>
    </row>
    <row r="311" spans="1:60" s="526" customFormat="1" ht="21" customHeight="1" x14ac:dyDescent="0.15">
      <c r="A311" s="519" t="s">
        <v>7</v>
      </c>
      <c r="B311" s="520">
        <f>SUM(B304,B296,B288,B280)</f>
        <v>0</v>
      </c>
      <c r="C311" s="521" t="s">
        <v>135</v>
      </c>
      <c r="D311" s="521">
        <f>SUM(D304,D296,D280,D288)</f>
        <v>0</v>
      </c>
      <c r="E311" s="522" t="s">
        <v>335</v>
      </c>
      <c r="F311" s="557">
        <f>F279+F287+F295+F303</f>
        <v>0</v>
      </c>
      <c r="G311" s="558">
        <f>G279+G287+G295+G303</f>
        <v>0</v>
      </c>
      <c r="H311" s="525">
        <f>H279+H287+H295+H303</f>
        <v>0</v>
      </c>
      <c r="J311" s="953">
        <f>K279+K287+K295+K303</f>
        <v>0</v>
      </c>
      <c r="K311" s="954"/>
      <c r="L311" s="954"/>
      <c r="M311" s="954"/>
      <c r="N311" s="955"/>
      <c r="P311" s="956">
        <f>P279+P287+P295+P303</f>
        <v>0</v>
      </c>
      <c r="Q311" s="926"/>
      <c r="R311" s="926"/>
      <c r="S311" s="926"/>
      <c r="T311" s="927"/>
      <c r="U311" s="957">
        <f>U279+U287+U295+U303</f>
        <v>0</v>
      </c>
      <c r="V311" s="958"/>
      <c r="W311" s="958"/>
      <c r="X311" s="958"/>
      <c r="Y311" s="959"/>
      <c r="Z311" s="925">
        <f>Z279+Z287+Z295+Z303</f>
        <v>0</v>
      </c>
      <c r="AA311" s="926"/>
      <c r="AB311" s="926"/>
      <c r="AC311" s="926"/>
      <c r="AD311" s="927"/>
      <c r="AE311" s="925">
        <f>AE279+AE287+AE295+AE303</f>
        <v>0</v>
      </c>
      <c r="AF311" s="926"/>
      <c r="AG311" s="927"/>
      <c r="AH311" s="925">
        <f>AH279+AH287+AH295+AH303</f>
        <v>0</v>
      </c>
      <c r="AI311" s="926"/>
      <c r="AJ311" s="927"/>
      <c r="AK311" s="925">
        <f>AK279+AK287+AK295+AK303</f>
        <v>0</v>
      </c>
      <c r="AL311" s="926"/>
      <c r="AM311" s="927"/>
      <c r="AN311" s="925">
        <f>AN279+AN287+AN295+AN303</f>
        <v>0</v>
      </c>
      <c r="AO311" s="926"/>
      <c r="AP311" s="927"/>
      <c r="AQ311" s="925">
        <f>AQ279+AQ287+AQ295+AQ303</f>
        <v>0</v>
      </c>
      <c r="AR311" s="926"/>
      <c r="AS311" s="927"/>
      <c r="AT311" s="603">
        <f>AT279+AT287+AT295+AT303</f>
        <v>0</v>
      </c>
      <c r="AU311" s="603">
        <f>AU279+AU287+AU295+AU303</f>
        <v>0</v>
      </c>
      <c r="AV311" s="558">
        <f>AV279+AV287+AV295+AV303</f>
        <v>0</v>
      </c>
      <c r="AW311" s="527">
        <f>AW279+AW287+AW295+AW303</f>
        <v>0</v>
      </c>
      <c r="AX311" s="528">
        <f>AX279+AX287+AX295+AX303</f>
        <v>0</v>
      </c>
      <c r="AY311" s="529"/>
      <c r="AZ311" s="529"/>
      <c r="BA311" s="529"/>
      <c r="BB311" s="529"/>
      <c r="BC311" s="529"/>
      <c r="BD311" s="529"/>
      <c r="BF311" s="530"/>
      <c r="BG311" s="531"/>
      <c r="BH311" s="530"/>
    </row>
    <row r="312" spans="1:60" s="526" customFormat="1" ht="21" customHeight="1" thickBot="1" x14ac:dyDescent="0.2">
      <c r="A312" s="532" t="s">
        <v>48</v>
      </c>
      <c r="B312" s="533">
        <f>B311+B278</f>
        <v>0</v>
      </c>
      <c r="C312" s="534" t="s">
        <v>135</v>
      </c>
      <c r="D312" s="534">
        <f>D311+D278</f>
        <v>1</v>
      </c>
      <c r="E312" s="535" t="s">
        <v>335</v>
      </c>
      <c r="F312" s="560">
        <f>F278+F311</f>
        <v>5</v>
      </c>
      <c r="G312" s="559">
        <f>G278+G311</f>
        <v>26</v>
      </c>
      <c r="H312" s="538">
        <f>H278+H311</f>
        <v>31</v>
      </c>
      <c r="J312" s="928">
        <f>J278+J311</f>
        <v>1017800</v>
      </c>
      <c r="K312" s="929">
        <f>K278+K311</f>
        <v>0</v>
      </c>
      <c r="L312" s="929">
        <f>L278+L311</f>
        <v>0</v>
      </c>
      <c r="M312" s="929">
        <f>M278+M311</f>
        <v>0</v>
      </c>
      <c r="N312" s="930">
        <f>N278+N311</f>
        <v>0</v>
      </c>
      <c r="P312" s="931">
        <f t="shared" ref="P312:U312" si="16">P278+P311</f>
        <v>5000</v>
      </c>
      <c r="Q312" s="932">
        <f t="shared" si="16"/>
        <v>0</v>
      </c>
      <c r="R312" s="932">
        <f t="shared" si="16"/>
        <v>0</v>
      </c>
      <c r="S312" s="932">
        <f t="shared" si="16"/>
        <v>0</v>
      </c>
      <c r="T312" s="933">
        <f t="shared" si="16"/>
        <v>0</v>
      </c>
      <c r="U312" s="934">
        <f t="shared" si="16"/>
        <v>2300</v>
      </c>
      <c r="V312" s="935"/>
      <c r="W312" s="935"/>
      <c r="X312" s="935"/>
      <c r="Y312" s="936"/>
      <c r="Z312" s="937">
        <f t="shared" ref="Z312:AX312" si="17">Z278+Z311</f>
        <v>0</v>
      </c>
      <c r="AA312" s="932">
        <f t="shared" si="17"/>
        <v>0</v>
      </c>
      <c r="AB312" s="932">
        <f t="shared" si="17"/>
        <v>0</v>
      </c>
      <c r="AC312" s="932">
        <f t="shared" si="17"/>
        <v>0</v>
      </c>
      <c r="AD312" s="933">
        <f t="shared" si="17"/>
        <v>0</v>
      </c>
      <c r="AE312" s="937">
        <f t="shared" si="17"/>
        <v>15500</v>
      </c>
      <c r="AF312" s="932">
        <f t="shared" si="17"/>
        <v>0</v>
      </c>
      <c r="AG312" s="933">
        <f t="shared" si="17"/>
        <v>0</v>
      </c>
      <c r="AH312" s="937">
        <f t="shared" si="17"/>
        <v>0</v>
      </c>
      <c r="AI312" s="932">
        <f t="shared" si="17"/>
        <v>0</v>
      </c>
      <c r="AJ312" s="933">
        <f t="shared" si="17"/>
        <v>0</v>
      </c>
      <c r="AK312" s="937">
        <f t="shared" si="17"/>
        <v>5000</v>
      </c>
      <c r="AL312" s="932">
        <f t="shared" si="17"/>
        <v>0</v>
      </c>
      <c r="AM312" s="933">
        <f t="shared" si="17"/>
        <v>0</v>
      </c>
      <c r="AN312" s="937">
        <f t="shared" si="17"/>
        <v>0</v>
      </c>
      <c r="AO312" s="932">
        <f t="shared" si="17"/>
        <v>0</v>
      </c>
      <c r="AP312" s="933">
        <f t="shared" si="17"/>
        <v>0</v>
      </c>
      <c r="AQ312" s="937">
        <f t="shared" si="17"/>
        <v>0</v>
      </c>
      <c r="AR312" s="932">
        <f t="shared" si="17"/>
        <v>0</v>
      </c>
      <c r="AS312" s="933">
        <f t="shared" si="17"/>
        <v>0</v>
      </c>
      <c r="AT312" s="539">
        <f t="shared" si="17"/>
        <v>300000</v>
      </c>
      <c r="AU312" s="539">
        <f t="shared" si="17"/>
        <v>690000</v>
      </c>
      <c r="AV312" s="539">
        <f t="shared" si="17"/>
        <v>0</v>
      </c>
      <c r="AW312" s="540">
        <f t="shared" si="17"/>
        <v>1017800</v>
      </c>
      <c r="AX312" s="541">
        <f t="shared" si="17"/>
        <v>0</v>
      </c>
      <c r="AY312" s="529"/>
      <c r="AZ312" s="529"/>
      <c r="BA312" s="529"/>
      <c r="BB312" s="529"/>
      <c r="BC312" s="529"/>
      <c r="BD312" s="529"/>
      <c r="BF312" s="530"/>
      <c r="BG312" s="531"/>
      <c r="BH312" s="530"/>
    </row>
    <row r="313" spans="1:60" s="526" customFormat="1" ht="21" customHeight="1" x14ac:dyDescent="0.15">
      <c r="A313" s="542">
        <v>37</v>
      </c>
      <c r="B313" s="916">
        <f>'事業精算 (37)'!$C$6</f>
        <v>0</v>
      </c>
      <c r="C313" s="917"/>
      <c r="D313" s="917"/>
      <c r="E313" s="918"/>
      <c r="F313" s="456">
        <f>'事業精算 (37)'!$F$8</f>
        <v>0</v>
      </c>
      <c r="G313" s="556">
        <f>SUM(G316:G317)</f>
        <v>0</v>
      </c>
      <c r="H313" s="458">
        <f>SUM(F313:G313)</f>
        <v>0</v>
      </c>
      <c r="I313" s="189"/>
      <c r="J313" s="459"/>
      <c r="K313" s="919">
        <f>L314+L315+L318+L319+L320</f>
        <v>0</v>
      </c>
      <c r="L313" s="919"/>
      <c r="M313" s="919"/>
      <c r="N313" s="920"/>
      <c r="O313" s="189"/>
      <c r="P313" s="878">
        <f>'事業精算 (37)'!$E$28</f>
        <v>0</v>
      </c>
      <c r="Q313" s="879"/>
      <c r="R313" s="879"/>
      <c r="S313" s="879"/>
      <c r="T313" s="880"/>
      <c r="U313" s="875">
        <f>'事業精算 (37)'!$H$35</f>
        <v>0</v>
      </c>
      <c r="V313" s="876"/>
      <c r="W313" s="876"/>
      <c r="X313" s="876"/>
      <c r="Y313" s="877"/>
      <c r="Z313" s="881">
        <f>'事業精算 (37)'!$H$39</f>
        <v>0</v>
      </c>
      <c r="AA313" s="879"/>
      <c r="AB313" s="879"/>
      <c r="AC313" s="879"/>
      <c r="AD313" s="880"/>
      <c r="AE313" s="881">
        <f>SUM(AG314:AG320)</f>
        <v>0</v>
      </c>
      <c r="AF313" s="879"/>
      <c r="AG313" s="880"/>
      <c r="AH313" s="881">
        <f>SUM(AJ314:AJ316)</f>
        <v>0</v>
      </c>
      <c r="AI313" s="879"/>
      <c r="AJ313" s="880"/>
      <c r="AK313" s="881">
        <f>'事業精算 (37)'!$E$50</f>
        <v>0</v>
      </c>
      <c r="AL313" s="879"/>
      <c r="AM313" s="880"/>
      <c r="AN313" s="872">
        <f>'事業精算 (37)'!$E$51</f>
        <v>0</v>
      </c>
      <c r="AO313" s="873"/>
      <c r="AP313" s="874"/>
      <c r="AQ313" s="875">
        <f>SUM(AS314:AS315)</f>
        <v>0</v>
      </c>
      <c r="AR313" s="876"/>
      <c r="AS313" s="877"/>
      <c r="AT313" s="602">
        <f>'事業精算 (37)'!$E$54</f>
        <v>0</v>
      </c>
      <c r="AU313" s="602">
        <f>'事業精算 (37)'!$E$55</f>
        <v>0</v>
      </c>
      <c r="AV313" s="562">
        <f>'事業精算 (37)'!$E$56</f>
        <v>0</v>
      </c>
      <c r="AW313" s="461">
        <f>SUM(P313:AV313)</f>
        <v>0</v>
      </c>
      <c r="AX313" s="462">
        <f>K313-AW313</f>
        <v>0</v>
      </c>
      <c r="AY313" s="529"/>
      <c r="AZ313">
        <f>IF(A314=0,0,1)</f>
        <v>0</v>
      </c>
      <c r="BA313" s="529"/>
      <c r="BB313" s="529"/>
      <c r="BC313" s="529"/>
      <c r="BD313" s="529"/>
      <c r="BF313" s="464" t="s">
        <v>2</v>
      </c>
      <c r="BG313" s="465" t="s">
        <v>3</v>
      </c>
      <c r="BH313" s="464" t="s">
        <v>4</v>
      </c>
    </row>
    <row r="314" spans="1:60" s="526" customFormat="1" ht="21" customHeight="1" x14ac:dyDescent="0.15">
      <c r="A314" s="887">
        <f>'事業精算 (37)'!$C$13</f>
        <v>0</v>
      </c>
      <c r="B314" s="466">
        <f>'事業精算 (37)'!$J$6</f>
        <v>0</v>
      </c>
      <c r="C314" s="467" t="s">
        <v>105</v>
      </c>
      <c r="D314" s="467">
        <f>'事業精算 (37)'!$L$6</f>
        <v>0</v>
      </c>
      <c r="E314" s="468" t="s">
        <v>335</v>
      </c>
      <c r="F314" s="469" t="s">
        <v>13</v>
      </c>
      <c r="G314" s="470" t="s">
        <v>13</v>
      </c>
      <c r="H314" s="471" t="s">
        <v>13</v>
      </c>
      <c r="I314" s="189"/>
      <c r="J314" s="472" t="s">
        <v>14</v>
      </c>
      <c r="K314" s="555" t="s">
        <v>196</v>
      </c>
      <c r="L314" s="894">
        <f>'事業精算 (37)'!$G$17</f>
        <v>0</v>
      </c>
      <c r="M314" s="894"/>
      <c r="N314" s="895"/>
      <c r="O314" s="189"/>
      <c r="P314" s="474" t="s">
        <v>25</v>
      </c>
      <c r="Q314" s="475"/>
      <c r="R314" s="476" t="s">
        <v>13</v>
      </c>
      <c r="S314" s="475"/>
      <c r="T314" s="477" t="s">
        <v>458</v>
      </c>
      <c r="U314" s="478" t="s">
        <v>25</v>
      </c>
      <c r="V314" s="475"/>
      <c r="W314" s="476" t="s">
        <v>13</v>
      </c>
      <c r="X314" s="476"/>
      <c r="Y314" s="476"/>
      <c r="Z314" s="478" t="s">
        <v>25</v>
      </c>
      <c r="AA314" s="475"/>
      <c r="AB314" s="476" t="s">
        <v>13</v>
      </c>
      <c r="AC314" s="475"/>
      <c r="AD314" s="477" t="s">
        <v>105</v>
      </c>
      <c r="AE314" s="479" t="s">
        <v>14</v>
      </c>
      <c r="AF314" s="563" t="s">
        <v>29</v>
      </c>
      <c r="AG314" s="480">
        <f>'事業精算 (37)'!$J$40</f>
        <v>0</v>
      </c>
      <c r="AH314" s="479" t="s">
        <v>14</v>
      </c>
      <c r="AI314" s="563" t="s">
        <v>189</v>
      </c>
      <c r="AJ314" s="481">
        <f>'事業精算 (37)'!$J$47</f>
        <v>0</v>
      </c>
      <c r="AK314" s="479"/>
      <c r="AL314" s="563"/>
      <c r="AM314" s="482"/>
      <c r="AN314" s="483"/>
      <c r="AO314" s="475"/>
      <c r="AP314" s="482"/>
      <c r="AQ314" s="483" t="s">
        <v>14</v>
      </c>
      <c r="AR314" s="563" t="s">
        <v>195</v>
      </c>
      <c r="AS314" s="481">
        <f>'事業精算 (37)'!$J$52</f>
        <v>0</v>
      </c>
      <c r="AT314" s="613"/>
      <c r="AU314" s="613"/>
      <c r="AV314" s="475"/>
      <c r="AW314" s="484"/>
      <c r="AX314" s="485"/>
      <c r="AY314" s="529"/>
      <c r="AZ314" s="529"/>
      <c r="BA314" s="529"/>
      <c r="BB314" s="529"/>
      <c r="BC314" s="529"/>
      <c r="BD314" s="529"/>
      <c r="BF314" s="486"/>
      <c r="BG314" s="483"/>
      <c r="BH314" s="487"/>
    </row>
    <row r="315" spans="1:60" s="526" customFormat="1" ht="21" customHeight="1" x14ac:dyDescent="0.15">
      <c r="A315" s="887"/>
      <c r="B315" s="899" t="s">
        <v>41</v>
      </c>
      <c r="C315" s="900"/>
      <c r="D315" s="900"/>
      <c r="E315" s="901"/>
      <c r="F315" s="488" t="s">
        <v>83</v>
      </c>
      <c r="G315" s="475"/>
      <c r="H315" s="489"/>
      <c r="I315" s="189"/>
      <c r="J315" s="472" t="s">
        <v>15</v>
      </c>
      <c r="K315" s="490" t="s">
        <v>199</v>
      </c>
      <c r="L315" s="921">
        <f>'事業精算 (37)'!$G$19</f>
        <v>0</v>
      </c>
      <c r="M315" s="921"/>
      <c r="N315" s="922"/>
      <c r="O315" s="189"/>
      <c r="P315" s="491">
        <f>'事業精算 (37)'!$M$28</f>
        <v>0</v>
      </c>
      <c r="Q315" s="563" t="s">
        <v>24</v>
      </c>
      <c r="R315" s="563">
        <f>'事業精算 (37)'!$O$28</f>
        <v>0</v>
      </c>
      <c r="S315" s="563" t="s">
        <v>24</v>
      </c>
      <c r="T315" s="492">
        <f>'事業精算 (37)'!$Q$28</f>
        <v>0</v>
      </c>
      <c r="U315" s="493">
        <f>'事業精算 (37)'!$M$32</f>
        <v>0</v>
      </c>
      <c r="V315" s="563" t="s">
        <v>24</v>
      </c>
      <c r="W315" s="563">
        <f>'事業精算 (37)'!$O$32</f>
        <v>0</v>
      </c>
      <c r="X315" s="475"/>
      <c r="Y315" s="563"/>
      <c r="Z315" s="493">
        <f>'事業精算 (37)'!$M$36</f>
        <v>0</v>
      </c>
      <c r="AA315" s="563" t="s">
        <v>24</v>
      </c>
      <c r="AB315" s="563">
        <f>'事業精算 (37)'!$O$36</f>
        <v>0</v>
      </c>
      <c r="AC315" s="563" t="s">
        <v>24</v>
      </c>
      <c r="AD315" s="492">
        <f>'事業精算 (37)'!$Q$36</f>
        <v>0</v>
      </c>
      <c r="AE315" s="479" t="s">
        <v>15</v>
      </c>
      <c r="AF315" s="563" t="s">
        <v>28</v>
      </c>
      <c r="AG315" s="480">
        <f>'事業精算 (37)'!$J$41</f>
        <v>0</v>
      </c>
      <c r="AH315" s="479" t="s">
        <v>15</v>
      </c>
      <c r="AI315" s="563" t="s">
        <v>193</v>
      </c>
      <c r="AJ315" s="481">
        <f>'事業精算 (37)'!$J$48</f>
        <v>0</v>
      </c>
      <c r="AK315" s="479"/>
      <c r="AL315" s="563"/>
      <c r="AM315" s="482"/>
      <c r="AN315" s="483"/>
      <c r="AO315" s="475"/>
      <c r="AP315" s="482"/>
      <c r="AQ315" s="483"/>
      <c r="AR315" s="563"/>
      <c r="AS315" s="481"/>
      <c r="AT315" s="613"/>
      <c r="AU315" s="613"/>
      <c r="AV315" s="475"/>
      <c r="AW315" s="484"/>
      <c r="AX315" s="485"/>
      <c r="AY315" s="529"/>
      <c r="AZ315" s="529"/>
      <c r="BA315" s="529"/>
      <c r="BB315" s="529"/>
      <c r="BC315" s="529"/>
      <c r="BD315" s="529"/>
      <c r="BF315" s="487">
        <f>P315*R315*T315</f>
        <v>0</v>
      </c>
      <c r="BG315" s="483">
        <f>U315*W315</f>
        <v>0</v>
      </c>
      <c r="BH315" s="487">
        <f>Z315*AB315*AD315</f>
        <v>0</v>
      </c>
    </row>
    <row r="316" spans="1:60" s="526" customFormat="1" ht="21" customHeight="1" x14ac:dyDescent="0.15">
      <c r="A316" s="887"/>
      <c r="B316" s="896">
        <f>'事業精算 (37)'!$C$11</f>
        <v>0</v>
      </c>
      <c r="C316" s="897"/>
      <c r="D316" s="897"/>
      <c r="E316" s="898"/>
      <c r="F316" s="494" t="s">
        <v>84</v>
      </c>
      <c r="G316" s="475">
        <f>'事業精算 (37)'!$F$9</f>
        <v>0</v>
      </c>
      <c r="H316" s="495" t="s">
        <v>13</v>
      </c>
      <c r="I316" s="189"/>
      <c r="J316" s="496" t="s">
        <v>20</v>
      </c>
      <c r="K316" s="497">
        <f>'事業精算 (37)'!$K$19</f>
        <v>0</v>
      </c>
      <c r="L316" s="563" t="s">
        <v>21</v>
      </c>
      <c r="M316" s="563">
        <f>'事業精算 (37)'!$M$19</f>
        <v>0</v>
      </c>
      <c r="N316" s="498" t="s">
        <v>22</v>
      </c>
      <c r="O316" s="189"/>
      <c r="P316" s="491">
        <f>'事業精算 (37)'!$M$29</f>
        <v>0</v>
      </c>
      <c r="Q316" s="563" t="s">
        <v>24</v>
      </c>
      <c r="R316" s="563">
        <f>'事業精算 (37)'!$O$29</f>
        <v>0</v>
      </c>
      <c r="S316" s="563" t="s">
        <v>24</v>
      </c>
      <c r="T316" s="492">
        <f>'事業精算 (37)'!$Q$29</f>
        <v>0</v>
      </c>
      <c r="U316" s="493">
        <f>'事業精算 (37)'!$M$33</f>
        <v>0</v>
      </c>
      <c r="V316" s="563" t="s">
        <v>24</v>
      </c>
      <c r="W316" s="563">
        <f>'事業精算 (37)'!$O$33</f>
        <v>0</v>
      </c>
      <c r="X316" s="475"/>
      <c r="Y316" s="563"/>
      <c r="Z316" s="493">
        <f>'事業精算 (37)'!$M$37</f>
        <v>0</v>
      </c>
      <c r="AA316" s="563" t="s">
        <v>24</v>
      </c>
      <c r="AB316" s="563">
        <f>'事業精算 (37)'!$O$37</f>
        <v>0</v>
      </c>
      <c r="AC316" s="563" t="s">
        <v>24</v>
      </c>
      <c r="AD316" s="492">
        <f>'事業精算 (37)'!$Q$37</f>
        <v>0</v>
      </c>
      <c r="AE316" s="479" t="s">
        <v>16</v>
      </c>
      <c r="AF316" s="563" t="s">
        <v>104</v>
      </c>
      <c r="AG316" s="480">
        <f>'事業精算 (37)'!$J$42</f>
        <v>0</v>
      </c>
      <c r="AH316" s="479" t="s">
        <v>17</v>
      </c>
      <c r="AI316" s="563" t="s">
        <v>390</v>
      </c>
      <c r="AJ316" s="482">
        <f>'事業精算 (37)'!$J$49</f>
        <v>0</v>
      </c>
      <c r="AK316" s="479"/>
      <c r="AL316" s="563"/>
      <c r="AM316" s="482"/>
      <c r="AN316" s="483"/>
      <c r="AO316" s="475"/>
      <c r="AP316" s="482"/>
      <c r="AQ316" s="483"/>
      <c r="AR316" s="475"/>
      <c r="AS316" s="482"/>
      <c r="AT316" s="614"/>
      <c r="AU316" s="614"/>
      <c r="AV316" s="475"/>
      <c r="AW316" s="484"/>
      <c r="AX316" s="485"/>
      <c r="AY316" s="529"/>
      <c r="AZ316" s="529"/>
      <c r="BA316" s="529"/>
      <c r="BB316" s="529"/>
      <c r="BC316" s="529"/>
      <c r="BD316" s="529"/>
      <c r="BF316" s="487"/>
      <c r="BG316" s="483"/>
      <c r="BH316" s="487"/>
    </row>
    <row r="317" spans="1:60" s="526" customFormat="1" ht="21" customHeight="1" x14ac:dyDescent="0.15">
      <c r="A317" s="887"/>
      <c r="B317" s="896"/>
      <c r="C317" s="897"/>
      <c r="D317" s="897"/>
      <c r="E317" s="898"/>
      <c r="F317" s="494" t="s">
        <v>85</v>
      </c>
      <c r="G317" s="475">
        <f>'事業精算 (37)'!$I$9</f>
        <v>0</v>
      </c>
      <c r="H317" s="495" t="s">
        <v>13</v>
      </c>
      <c r="I317" s="189"/>
      <c r="J317" s="496" t="s">
        <v>20</v>
      </c>
      <c r="K317" s="497">
        <f>'事業精算 (37)'!$K$20</f>
        <v>0</v>
      </c>
      <c r="L317" s="563" t="s">
        <v>21</v>
      </c>
      <c r="M317" s="563">
        <f>'事業精算 (37)'!$M$20</f>
        <v>0</v>
      </c>
      <c r="N317" s="498" t="s">
        <v>22</v>
      </c>
      <c r="O317" s="189"/>
      <c r="P317" s="491">
        <f>'事業精算 (37)'!$M$30</f>
        <v>0</v>
      </c>
      <c r="Q317" s="563" t="s">
        <v>24</v>
      </c>
      <c r="R317" s="563">
        <f>'事業精算 (37)'!$O$30</f>
        <v>0</v>
      </c>
      <c r="S317" s="563" t="s">
        <v>24</v>
      </c>
      <c r="T317" s="492">
        <f>'事業精算 (37)'!$Q$30</f>
        <v>0</v>
      </c>
      <c r="U317" s="493">
        <f>'事業精算 (37)'!$M$34</f>
        <v>0</v>
      </c>
      <c r="V317" s="563" t="s">
        <v>24</v>
      </c>
      <c r="W317" s="563">
        <f>'事業精算 (37)'!$O$34</f>
        <v>0</v>
      </c>
      <c r="X317" s="475"/>
      <c r="Y317" s="563"/>
      <c r="Z317" s="493">
        <f>'事業精算 (37)'!$M$38</f>
        <v>0</v>
      </c>
      <c r="AA317" s="563" t="s">
        <v>24</v>
      </c>
      <c r="AB317" s="563">
        <f>'事業精算 (37)'!$O$38</f>
        <v>0</v>
      </c>
      <c r="AC317" s="563" t="s">
        <v>24</v>
      </c>
      <c r="AD317" s="492">
        <f>'事業精算 (37)'!$Q$38</f>
        <v>0</v>
      </c>
      <c r="AE317" s="479" t="s">
        <v>18</v>
      </c>
      <c r="AF317" s="563" t="s">
        <v>72</v>
      </c>
      <c r="AG317" s="480">
        <f>'事業精算 (37)'!$J$43</f>
        <v>0</v>
      </c>
      <c r="AH317" s="479"/>
      <c r="AI317" s="563"/>
      <c r="AJ317" s="482"/>
      <c r="AK317" s="479"/>
      <c r="AL317" s="563"/>
      <c r="AM317" s="482"/>
      <c r="AN317" s="483"/>
      <c r="AO317" s="475"/>
      <c r="AP317" s="482"/>
      <c r="AQ317" s="483"/>
      <c r="AR317" s="475"/>
      <c r="AS317" s="482"/>
      <c r="AT317" s="614"/>
      <c r="AU317" s="614"/>
      <c r="AV317" s="475"/>
      <c r="AW317" s="484"/>
      <c r="AX317" s="485"/>
      <c r="AY317" s="529"/>
      <c r="AZ317" s="529"/>
      <c r="BA317" s="529"/>
      <c r="BB317" s="529"/>
      <c r="BC317" s="529"/>
      <c r="BD317" s="529"/>
      <c r="BF317" s="487">
        <f>P317*R317*T317</f>
        <v>0</v>
      </c>
      <c r="BG317" s="483">
        <f>U317*W317</f>
        <v>0</v>
      </c>
      <c r="BH317" s="487">
        <f>Z317*AB317*AD317</f>
        <v>0</v>
      </c>
    </row>
    <row r="318" spans="1:60" s="526" customFormat="1" ht="21" customHeight="1" x14ac:dyDescent="0.15">
      <c r="A318" s="887"/>
      <c r="B318" s="899" t="s">
        <v>39</v>
      </c>
      <c r="C318" s="900"/>
      <c r="D318" s="900"/>
      <c r="E318" s="901"/>
      <c r="F318" s="483"/>
      <c r="G318" s="475"/>
      <c r="H318" s="489"/>
      <c r="I318" s="189"/>
      <c r="J318" s="472" t="s">
        <v>17</v>
      </c>
      <c r="K318" s="490" t="s">
        <v>198</v>
      </c>
      <c r="L318" s="904">
        <f>'事業精算 (37)'!$G$18</f>
        <v>0</v>
      </c>
      <c r="M318" s="904"/>
      <c r="N318" s="905"/>
      <c r="O318" s="189"/>
      <c r="P318" s="491">
        <f>'事業精算 (37)'!$M$31</f>
        <v>0</v>
      </c>
      <c r="Q318" s="563" t="s">
        <v>411</v>
      </c>
      <c r="R318" s="563">
        <f>'事業精算 (37)'!$O$31</f>
        <v>0</v>
      </c>
      <c r="S318" s="902" t="s">
        <v>410</v>
      </c>
      <c r="T318" s="903"/>
      <c r="U318" s="493">
        <f>'事業精算 (37)'!$M$35</f>
        <v>0</v>
      </c>
      <c r="V318" s="563" t="s">
        <v>411</v>
      </c>
      <c r="W318" s="563">
        <f>'事業精算 (37)'!$O$35</f>
        <v>0</v>
      </c>
      <c r="X318" s="923" t="s">
        <v>410</v>
      </c>
      <c r="Y318" s="924"/>
      <c r="Z318" s="493">
        <f>'事業精算 (37)'!$M$39</f>
        <v>0</v>
      </c>
      <c r="AA318" s="563" t="s">
        <v>411</v>
      </c>
      <c r="AB318" s="563">
        <f>'事業精算 (37)'!$O$39</f>
        <v>0</v>
      </c>
      <c r="AC318" s="902" t="s">
        <v>410</v>
      </c>
      <c r="AD318" s="903"/>
      <c r="AE318" s="479" t="s">
        <v>27</v>
      </c>
      <c r="AF318" s="563" t="s">
        <v>74</v>
      </c>
      <c r="AG318" s="480">
        <f>'事業精算 (37)'!$J$44</f>
        <v>0</v>
      </c>
      <c r="AH318" s="479"/>
      <c r="AI318" s="563"/>
      <c r="AJ318" s="482"/>
      <c r="AK318" s="479"/>
      <c r="AL318" s="563"/>
      <c r="AM318" s="482"/>
      <c r="AN318" s="483"/>
      <c r="AO318" s="475"/>
      <c r="AP318" s="482"/>
      <c r="AQ318" s="483"/>
      <c r="AR318" s="475"/>
      <c r="AS318" s="482"/>
      <c r="AT318" s="614"/>
      <c r="AU318" s="614"/>
      <c r="AV318" s="475"/>
      <c r="AW318" s="484"/>
      <c r="AX318" s="485"/>
      <c r="AY318" s="529"/>
      <c r="AZ318" s="529"/>
      <c r="BA318" s="529"/>
      <c r="BB318" s="529"/>
      <c r="BC318" s="529"/>
      <c r="BD318" s="529"/>
      <c r="BF318" s="487">
        <f>P318*R318*T318</f>
        <v>0</v>
      </c>
      <c r="BG318" s="483">
        <f>U318*W318</f>
        <v>0</v>
      </c>
      <c r="BH318" s="487">
        <f>Z318*AB318*AD318</f>
        <v>0</v>
      </c>
    </row>
    <row r="319" spans="1:60" s="526" customFormat="1" ht="21" customHeight="1" x14ac:dyDescent="0.15">
      <c r="A319" s="887"/>
      <c r="B319" s="906">
        <f>'事業精算 (37)'!$C$12</f>
        <v>0</v>
      </c>
      <c r="C319" s="907"/>
      <c r="D319" s="907"/>
      <c r="E319" s="908"/>
      <c r="F319" s="483"/>
      <c r="G319" s="475"/>
      <c r="H319" s="489"/>
      <c r="I319" s="189"/>
      <c r="J319" s="472" t="s">
        <v>19</v>
      </c>
      <c r="K319" s="555" t="s">
        <v>200</v>
      </c>
      <c r="L319" s="912">
        <f>'事業精算 (37)'!$G$21</f>
        <v>0</v>
      </c>
      <c r="M319" s="912"/>
      <c r="N319" s="913"/>
      <c r="O319" s="189"/>
      <c r="P319" s="499"/>
      <c r="Q319" s="563"/>
      <c r="R319" s="475"/>
      <c r="S319" s="563"/>
      <c r="T319" s="482"/>
      <c r="U319" s="483"/>
      <c r="V319" s="563"/>
      <c r="W319" s="475"/>
      <c r="X319" s="475"/>
      <c r="Y319" s="475"/>
      <c r="Z319" s="483"/>
      <c r="AA319" s="563"/>
      <c r="AB319" s="475"/>
      <c r="AC319" s="563"/>
      <c r="AD319" s="482"/>
      <c r="AE319" s="479" t="s">
        <v>31</v>
      </c>
      <c r="AF319" s="500" t="s">
        <v>30</v>
      </c>
      <c r="AG319" s="480">
        <f>'事業精算 (37)'!$J$45</f>
        <v>0</v>
      </c>
      <c r="AH319" s="479"/>
      <c r="AI319" s="563"/>
      <c r="AJ319" s="482"/>
      <c r="AK319" s="479"/>
      <c r="AL319" s="555"/>
      <c r="AM319" s="501"/>
      <c r="AN319" s="502"/>
      <c r="AO319" s="561"/>
      <c r="AP319" s="501"/>
      <c r="AQ319" s="502"/>
      <c r="AR319" s="561"/>
      <c r="AS319" s="501"/>
      <c r="AT319" s="615"/>
      <c r="AU319" s="615"/>
      <c r="AV319" s="561"/>
      <c r="AW319" s="484"/>
      <c r="AX319" s="485"/>
      <c r="AY319" s="529"/>
      <c r="AZ319" s="529"/>
      <c r="BA319" s="529"/>
      <c r="BB319" s="529"/>
      <c r="BC319" s="529"/>
      <c r="BD319" s="529"/>
      <c r="BF319" s="487">
        <f>P319*R319*T319</f>
        <v>0</v>
      </c>
      <c r="BG319" s="483">
        <f>U319*W319</f>
        <v>0</v>
      </c>
      <c r="BH319" s="487">
        <f>Z319*AB319*AD319</f>
        <v>0</v>
      </c>
    </row>
    <row r="320" spans="1:60" s="526" customFormat="1" ht="21" customHeight="1" x14ac:dyDescent="0.15">
      <c r="A320" s="888"/>
      <c r="B320" s="909"/>
      <c r="C320" s="910"/>
      <c r="D320" s="910"/>
      <c r="E320" s="911"/>
      <c r="F320" s="504"/>
      <c r="G320" s="505"/>
      <c r="H320" s="506"/>
      <c r="I320" s="189"/>
      <c r="J320" s="472" t="s">
        <v>27</v>
      </c>
      <c r="K320" s="563" t="s">
        <v>201</v>
      </c>
      <c r="L320" s="914">
        <f>'事業精算 (37)'!$G$22</f>
        <v>0</v>
      </c>
      <c r="M320" s="914"/>
      <c r="N320" s="915"/>
      <c r="O320" s="189"/>
      <c r="P320" s="507"/>
      <c r="Q320" s="508"/>
      <c r="R320" s="505"/>
      <c r="S320" s="508"/>
      <c r="T320" s="509"/>
      <c r="U320" s="504"/>
      <c r="V320" s="508"/>
      <c r="W320" s="505"/>
      <c r="X320" s="505"/>
      <c r="Y320" s="505"/>
      <c r="Z320" s="504"/>
      <c r="AA320" s="508"/>
      <c r="AB320" s="505"/>
      <c r="AC320" s="508"/>
      <c r="AD320" s="509"/>
      <c r="AE320" s="510" t="s">
        <v>70</v>
      </c>
      <c r="AF320" s="508" t="s">
        <v>73</v>
      </c>
      <c r="AG320" s="511">
        <f>'事業精算 (37)'!$J$46</f>
        <v>0</v>
      </c>
      <c r="AH320" s="510"/>
      <c r="AI320" s="508"/>
      <c r="AJ320" s="509"/>
      <c r="AK320" s="510"/>
      <c r="AL320" s="508"/>
      <c r="AM320" s="509"/>
      <c r="AN320" s="504"/>
      <c r="AO320" s="505"/>
      <c r="AP320" s="509"/>
      <c r="AQ320" s="504"/>
      <c r="AR320" s="505"/>
      <c r="AS320" s="509"/>
      <c r="AT320" s="505"/>
      <c r="AU320" s="505"/>
      <c r="AV320" s="505"/>
      <c r="AW320" s="512"/>
      <c r="AX320" s="513"/>
      <c r="AY320" s="529"/>
      <c r="AZ320" s="529"/>
      <c r="BA320" s="529"/>
      <c r="BB320" s="529"/>
      <c r="BC320" s="529"/>
      <c r="BD320" s="529"/>
      <c r="BF320" s="514">
        <f>P320*R320*T320</f>
        <v>0</v>
      </c>
      <c r="BG320" s="504">
        <f>U320*W320</f>
        <v>0</v>
      </c>
      <c r="BH320" s="514">
        <f>Z320*AB320*AD320</f>
        <v>0</v>
      </c>
    </row>
    <row r="321" spans="1:60" s="526" customFormat="1" ht="21" customHeight="1" x14ac:dyDescent="0.15">
      <c r="A321" s="542">
        <v>38</v>
      </c>
      <c r="B321" s="916">
        <f>'事業精算 (38)'!$C$6</f>
        <v>0</v>
      </c>
      <c r="C321" s="917"/>
      <c r="D321" s="917"/>
      <c r="E321" s="918"/>
      <c r="F321" s="456">
        <f>'事業精算 (38)'!$F$8</f>
        <v>0</v>
      </c>
      <c r="G321" s="556">
        <f>SUM(G324:G325)</f>
        <v>0</v>
      </c>
      <c r="H321" s="458">
        <f>SUM(F321:G321)</f>
        <v>0</v>
      </c>
      <c r="I321" s="189"/>
      <c r="J321" s="459"/>
      <c r="K321" s="919">
        <f>L322+L323+L326+L327+L328</f>
        <v>0</v>
      </c>
      <c r="L321" s="919"/>
      <c r="M321" s="919"/>
      <c r="N321" s="920"/>
      <c r="O321" s="189"/>
      <c r="P321" s="878">
        <f>'事業精算 (38)'!$E$28</f>
        <v>0</v>
      </c>
      <c r="Q321" s="879"/>
      <c r="R321" s="879"/>
      <c r="S321" s="879"/>
      <c r="T321" s="880"/>
      <c r="U321" s="875">
        <f>'事業精算 (38)'!$H$35</f>
        <v>0</v>
      </c>
      <c r="V321" s="876"/>
      <c r="W321" s="876"/>
      <c r="X321" s="876"/>
      <c r="Y321" s="877"/>
      <c r="Z321" s="881">
        <f>'事業精算 (38)'!$H$39</f>
        <v>0</v>
      </c>
      <c r="AA321" s="879"/>
      <c r="AB321" s="879"/>
      <c r="AC321" s="879"/>
      <c r="AD321" s="880"/>
      <c r="AE321" s="881">
        <f>SUM(AG322:AG328)</f>
        <v>0</v>
      </c>
      <c r="AF321" s="879"/>
      <c r="AG321" s="880"/>
      <c r="AH321" s="881">
        <f>SUM(AJ322:AJ324)</f>
        <v>0</v>
      </c>
      <c r="AI321" s="879"/>
      <c r="AJ321" s="880"/>
      <c r="AK321" s="881">
        <f>'事業精算 (38)'!$E$50</f>
        <v>0</v>
      </c>
      <c r="AL321" s="879"/>
      <c r="AM321" s="880"/>
      <c r="AN321" s="872">
        <f>'事業精算 (38)'!$E$51</f>
        <v>0</v>
      </c>
      <c r="AO321" s="873"/>
      <c r="AP321" s="874"/>
      <c r="AQ321" s="875">
        <f>SUM(AS322:AS323)</f>
        <v>0</v>
      </c>
      <c r="AR321" s="876"/>
      <c r="AS321" s="877"/>
      <c r="AT321" s="602">
        <f>'事業精算 (38)'!$E$54</f>
        <v>0</v>
      </c>
      <c r="AU321" s="602">
        <f>'事業精算 (38)'!$E$55</f>
        <v>0</v>
      </c>
      <c r="AV321" s="562">
        <f>'事業精算 (38)'!$E$56</f>
        <v>0</v>
      </c>
      <c r="AW321" s="461">
        <f>SUM(P321:AV321)</f>
        <v>0</v>
      </c>
      <c r="AX321" s="462">
        <f>K321-AW321</f>
        <v>0</v>
      </c>
      <c r="AY321" s="529"/>
      <c r="AZ321">
        <f>IF(A322=0,0,1)</f>
        <v>0</v>
      </c>
      <c r="BA321" s="529"/>
      <c r="BB321" s="529"/>
      <c r="BC321" s="529"/>
      <c r="BD321" s="529"/>
      <c r="BF321" s="464" t="s">
        <v>2</v>
      </c>
      <c r="BG321" s="465" t="s">
        <v>3</v>
      </c>
      <c r="BH321" s="464" t="s">
        <v>4</v>
      </c>
    </row>
    <row r="322" spans="1:60" s="526" customFormat="1" ht="21" customHeight="1" x14ac:dyDescent="0.15">
      <c r="A322" s="887">
        <f>'事業精算 (38)'!$C$13</f>
        <v>0</v>
      </c>
      <c r="B322" s="466">
        <f>'事業精算 (38)'!$J$6</f>
        <v>0</v>
      </c>
      <c r="C322" s="467" t="s">
        <v>105</v>
      </c>
      <c r="D322" s="467">
        <f>'事業精算 (38)'!$L$6</f>
        <v>0</v>
      </c>
      <c r="E322" s="468" t="s">
        <v>335</v>
      </c>
      <c r="F322" s="469" t="s">
        <v>13</v>
      </c>
      <c r="G322" s="470" t="s">
        <v>13</v>
      </c>
      <c r="H322" s="471" t="s">
        <v>13</v>
      </c>
      <c r="I322" s="189"/>
      <c r="J322" s="472" t="s">
        <v>14</v>
      </c>
      <c r="K322" s="555" t="s">
        <v>196</v>
      </c>
      <c r="L322" s="894">
        <f>'事業精算 (38)'!$G$17</f>
        <v>0</v>
      </c>
      <c r="M322" s="894"/>
      <c r="N322" s="895"/>
      <c r="O322" s="189"/>
      <c r="P322" s="474" t="s">
        <v>25</v>
      </c>
      <c r="Q322" s="475"/>
      <c r="R322" s="476" t="s">
        <v>13</v>
      </c>
      <c r="S322" s="475"/>
      <c r="T322" s="477" t="s">
        <v>458</v>
      </c>
      <c r="U322" s="478" t="s">
        <v>25</v>
      </c>
      <c r="V322" s="475"/>
      <c r="W322" s="476" t="s">
        <v>13</v>
      </c>
      <c r="X322" s="476"/>
      <c r="Y322" s="476"/>
      <c r="Z322" s="478" t="s">
        <v>25</v>
      </c>
      <c r="AA322" s="475"/>
      <c r="AB322" s="476" t="s">
        <v>13</v>
      </c>
      <c r="AC322" s="475"/>
      <c r="AD322" s="477" t="s">
        <v>105</v>
      </c>
      <c r="AE322" s="479" t="s">
        <v>14</v>
      </c>
      <c r="AF322" s="563" t="s">
        <v>29</v>
      </c>
      <c r="AG322" s="480">
        <f>'事業精算 (38)'!$J$40</f>
        <v>0</v>
      </c>
      <c r="AH322" s="479" t="s">
        <v>14</v>
      </c>
      <c r="AI322" s="563" t="s">
        <v>189</v>
      </c>
      <c r="AJ322" s="481">
        <f>'事業精算 (38)'!$J$47</f>
        <v>0</v>
      </c>
      <c r="AK322" s="479"/>
      <c r="AL322" s="563"/>
      <c r="AM322" s="482"/>
      <c r="AN322" s="483"/>
      <c r="AO322" s="475"/>
      <c r="AP322" s="482"/>
      <c r="AQ322" s="483" t="s">
        <v>14</v>
      </c>
      <c r="AR322" s="563" t="s">
        <v>195</v>
      </c>
      <c r="AS322" s="481">
        <f>'事業精算 (38)'!$J$52</f>
        <v>0</v>
      </c>
      <c r="AT322" s="613"/>
      <c r="AU322" s="613"/>
      <c r="AV322" s="475"/>
      <c r="AW322" s="484"/>
      <c r="AX322" s="485"/>
      <c r="AY322" s="529"/>
      <c r="AZ322" s="529"/>
      <c r="BA322" s="529"/>
      <c r="BB322" s="529"/>
      <c r="BC322" s="529"/>
      <c r="BD322" s="529"/>
      <c r="BF322" s="486"/>
      <c r="BG322" s="483"/>
      <c r="BH322" s="487"/>
    </row>
    <row r="323" spans="1:60" s="526" customFormat="1" ht="21" customHeight="1" x14ac:dyDescent="0.15">
      <c r="A323" s="887"/>
      <c r="B323" s="899" t="s">
        <v>41</v>
      </c>
      <c r="C323" s="900"/>
      <c r="D323" s="900"/>
      <c r="E323" s="901"/>
      <c r="F323" s="488" t="s">
        <v>83</v>
      </c>
      <c r="G323" s="475"/>
      <c r="H323" s="489"/>
      <c r="I323" s="189"/>
      <c r="J323" s="472" t="s">
        <v>15</v>
      </c>
      <c r="K323" s="490" t="s">
        <v>199</v>
      </c>
      <c r="L323" s="921">
        <f>'事業精算 (38)'!$G$19</f>
        <v>0</v>
      </c>
      <c r="M323" s="921"/>
      <c r="N323" s="922"/>
      <c r="O323" s="189"/>
      <c r="P323" s="491">
        <f>'事業精算 (38)'!$M$28</f>
        <v>0</v>
      </c>
      <c r="Q323" s="563" t="s">
        <v>24</v>
      </c>
      <c r="R323" s="563">
        <f>'事業精算 (38)'!$O$28</f>
        <v>0</v>
      </c>
      <c r="S323" s="563" t="s">
        <v>24</v>
      </c>
      <c r="T323" s="492">
        <f>'事業精算 (38)'!$Q$28</f>
        <v>0</v>
      </c>
      <c r="U323" s="493">
        <f>'事業精算 (38)'!$M$32</f>
        <v>0</v>
      </c>
      <c r="V323" s="563" t="s">
        <v>24</v>
      </c>
      <c r="W323" s="563">
        <f>'事業精算 (38)'!$O$32</f>
        <v>0</v>
      </c>
      <c r="X323" s="475"/>
      <c r="Y323" s="563"/>
      <c r="Z323" s="493">
        <f>'事業精算 (38)'!$M$36</f>
        <v>0</v>
      </c>
      <c r="AA323" s="563" t="s">
        <v>24</v>
      </c>
      <c r="AB323" s="563">
        <f>'事業精算 (38)'!$O$36</f>
        <v>0</v>
      </c>
      <c r="AC323" s="563" t="s">
        <v>24</v>
      </c>
      <c r="AD323" s="492">
        <f>'事業精算 (38)'!$Q$36</f>
        <v>0</v>
      </c>
      <c r="AE323" s="479" t="s">
        <v>15</v>
      </c>
      <c r="AF323" s="563" t="s">
        <v>28</v>
      </c>
      <c r="AG323" s="480">
        <f>'事業精算 (38)'!$J$41</f>
        <v>0</v>
      </c>
      <c r="AH323" s="479" t="s">
        <v>15</v>
      </c>
      <c r="AI323" s="563" t="s">
        <v>193</v>
      </c>
      <c r="AJ323" s="481">
        <f>'事業精算 (38)'!$J$48</f>
        <v>0</v>
      </c>
      <c r="AK323" s="479"/>
      <c r="AL323" s="563"/>
      <c r="AM323" s="482"/>
      <c r="AN323" s="483"/>
      <c r="AO323" s="475"/>
      <c r="AP323" s="482"/>
      <c r="AQ323" s="483"/>
      <c r="AR323" s="563"/>
      <c r="AS323" s="481"/>
      <c r="AT323" s="613"/>
      <c r="AU323" s="613"/>
      <c r="AV323" s="475"/>
      <c r="AW323" s="484"/>
      <c r="AX323" s="485"/>
      <c r="AY323" s="529"/>
      <c r="AZ323" s="529"/>
      <c r="BA323" s="529"/>
      <c r="BB323" s="529"/>
      <c r="BC323" s="529"/>
      <c r="BD323" s="529"/>
      <c r="BF323" s="487">
        <f>P323*R323*T323</f>
        <v>0</v>
      </c>
      <c r="BG323" s="483">
        <f>U323*W323</f>
        <v>0</v>
      </c>
      <c r="BH323" s="487">
        <f>Z323*AB323*AD323</f>
        <v>0</v>
      </c>
    </row>
    <row r="324" spans="1:60" s="526" customFormat="1" ht="21" customHeight="1" x14ac:dyDescent="0.15">
      <c r="A324" s="887"/>
      <c r="B324" s="896">
        <f>'事業精算 (38)'!$C$11</f>
        <v>0</v>
      </c>
      <c r="C324" s="897"/>
      <c r="D324" s="897"/>
      <c r="E324" s="898"/>
      <c r="F324" s="494" t="s">
        <v>84</v>
      </c>
      <c r="G324" s="475">
        <f>'事業精算 (38)'!$F$9</f>
        <v>0</v>
      </c>
      <c r="H324" s="495" t="s">
        <v>13</v>
      </c>
      <c r="I324" s="189"/>
      <c r="J324" s="496" t="s">
        <v>20</v>
      </c>
      <c r="K324" s="497">
        <f>'事業精算 (38)'!$K$19</f>
        <v>0</v>
      </c>
      <c r="L324" s="563" t="s">
        <v>21</v>
      </c>
      <c r="M324" s="563">
        <f>'事業精算 (38)'!$M$19</f>
        <v>0</v>
      </c>
      <c r="N324" s="498" t="s">
        <v>22</v>
      </c>
      <c r="O324" s="189"/>
      <c r="P324" s="491">
        <f>'事業精算 (38)'!$M$29</f>
        <v>0</v>
      </c>
      <c r="Q324" s="563" t="s">
        <v>24</v>
      </c>
      <c r="R324" s="563">
        <f>'事業精算 (38)'!$O$29</f>
        <v>0</v>
      </c>
      <c r="S324" s="563" t="s">
        <v>24</v>
      </c>
      <c r="T324" s="492">
        <f>'事業精算 (38)'!$Q$29</f>
        <v>0</v>
      </c>
      <c r="U324" s="493">
        <f>'事業精算 (38)'!$M$33</f>
        <v>0</v>
      </c>
      <c r="V324" s="563" t="s">
        <v>24</v>
      </c>
      <c r="W324" s="563">
        <f>'事業精算 (38)'!$O$33</f>
        <v>0</v>
      </c>
      <c r="X324" s="475"/>
      <c r="Y324" s="563"/>
      <c r="Z324" s="493">
        <f>'事業精算 (38)'!$M$37</f>
        <v>0</v>
      </c>
      <c r="AA324" s="563" t="s">
        <v>24</v>
      </c>
      <c r="AB324" s="563">
        <f>'事業精算 (38)'!$O$37</f>
        <v>0</v>
      </c>
      <c r="AC324" s="563" t="s">
        <v>24</v>
      </c>
      <c r="AD324" s="492">
        <f>'事業精算 (38)'!$Q$37</f>
        <v>0</v>
      </c>
      <c r="AE324" s="479" t="s">
        <v>16</v>
      </c>
      <c r="AF324" s="563" t="s">
        <v>104</v>
      </c>
      <c r="AG324" s="480">
        <f>'事業精算 (38)'!$J$42</f>
        <v>0</v>
      </c>
      <c r="AH324" s="479" t="s">
        <v>17</v>
      </c>
      <c r="AI324" s="563" t="s">
        <v>390</v>
      </c>
      <c r="AJ324" s="482">
        <f>'事業精算 (38)'!$J$49</f>
        <v>0</v>
      </c>
      <c r="AK324" s="479"/>
      <c r="AL324" s="563"/>
      <c r="AM324" s="482"/>
      <c r="AN324" s="483"/>
      <c r="AO324" s="475"/>
      <c r="AP324" s="482"/>
      <c r="AQ324" s="483"/>
      <c r="AR324" s="475"/>
      <c r="AS324" s="482"/>
      <c r="AT324" s="614"/>
      <c r="AU324" s="614"/>
      <c r="AV324" s="475"/>
      <c r="AW324" s="484"/>
      <c r="AX324" s="485"/>
      <c r="AY324" s="529"/>
      <c r="AZ324" s="529"/>
      <c r="BA324" s="529"/>
      <c r="BB324" s="529"/>
      <c r="BC324" s="529"/>
      <c r="BD324" s="529"/>
      <c r="BF324" s="487"/>
      <c r="BG324" s="483"/>
      <c r="BH324" s="487"/>
    </row>
    <row r="325" spans="1:60" s="526" customFormat="1" ht="21" customHeight="1" x14ac:dyDescent="0.15">
      <c r="A325" s="887"/>
      <c r="B325" s="896"/>
      <c r="C325" s="897"/>
      <c r="D325" s="897"/>
      <c r="E325" s="898"/>
      <c r="F325" s="494" t="s">
        <v>85</v>
      </c>
      <c r="G325" s="475">
        <f>'事業精算 (38)'!$I$9</f>
        <v>0</v>
      </c>
      <c r="H325" s="495" t="s">
        <v>13</v>
      </c>
      <c r="I325" s="189"/>
      <c r="J325" s="496" t="s">
        <v>20</v>
      </c>
      <c r="K325" s="497">
        <f>'事業精算 (38)'!$K$20</f>
        <v>0</v>
      </c>
      <c r="L325" s="563" t="s">
        <v>21</v>
      </c>
      <c r="M325" s="563">
        <f>'事業精算 (38)'!$M$20</f>
        <v>0</v>
      </c>
      <c r="N325" s="498" t="s">
        <v>22</v>
      </c>
      <c r="O325" s="189"/>
      <c r="P325" s="491">
        <f>'事業精算 (38)'!$M$30</f>
        <v>0</v>
      </c>
      <c r="Q325" s="563" t="s">
        <v>24</v>
      </c>
      <c r="R325" s="563">
        <f>'事業精算 (38)'!$O$30</f>
        <v>0</v>
      </c>
      <c r="S325" s="563" t="s">
        <v>24</v>
      </c>
      <c r="T325" s="492">
        <f>'事業精算 (38)'!$Q$30</f>
        <v>0</v>
      </c>
      <c r="U325" s="493">
        <f>'事業精算 (38)'!$M$34</f>
        <v>0</v>
      </c>
      <c r="V325" s="563" t="s">
        <v>24</v>
      </c>
      <c r="W325" s="563">
        <f>'事業精算 (38)'!$O$34</f>
        <v>0</v>
      </c>
      <c r="X325" s="475"/>
      <c r="Y325" s="563"/>
      <c r="Z325" s="493">
        <f>'事業精算 (38)'!$M$38</f>
        <v>0</v>
      </c>
      <c r="AA325" s="563" t="s">
        <v>24</v>
      </c>
      <c r="AB325" s="563">
        <f>'事業精算 (38)'!$O$38</f>
        <v>0</v>
      </c>
      <c r="AC325" s="563" t="s">
        <v>24</v>
      </c>
      <c r="AD325" s="492">
        <f>'事業精算 (38)'!$Q$38</f>
        <v>0</v>
      </c>
      <c r="AE325" s="479" t="s">
        <v>18</v>
      </c>
      <c r="AF325" s="563" t="s">
        <v>72</v>
      </c>
      <c r="AG325" s="480">
        <f>'事業精算 (38)'!$J$43</f>
        <v>0</v>
      </c>
      <c r="AH325" s="479"/>
      <c r="AI325" s="563"/>
      <c r="AJ325" s="482"/>
      <c r="AK325" s="479"/>
      <c r="AL325" s="563"/>
      <c r="AM325" s="482"/>
      <c r="AN325" s="483"/>
      <c r="AO325" s="475"/>
      <c r="AP325" s="482"/>
      <c r="AQ325" s="483"/>
      <c r="AR325" s="475"/>
      <c r="AS325" s="482"/>
      <c r="AT325" s="614"/>
      <c r="AU325" s="614"/>
      <c r="AV325" s="475"/>
      <c r="AW325" s="484"/>
      <c r="AX325" s="485"/>
      <c r="AY325" s="529"/>
      <c r="AZ325" s="529"/>
      <c r="BA325" s="529"/>
      <c r="BB325" s="529"/>
      <c r="BC325" s="529"/>
      <c r="BD325" s="529"/>
      <c r="BF325" s="487">
        <f>P325*R325*T325</f>
        <v>0</v>
      </c>
      <c r="BG325" s="483">
        <f>U325*W325</f>
        <v>0</v>
      </c>
      <c r="BH325" s="487">
        <f>Z325*AB325*AD325</f>
        <v>0</v>
      </c>
    </row>
    <row r="326" spans="1:60" s="526" customFormat="1" ht="21" customHeight="1" x14ac:dyDescent="0.15">
      <c r="A326" s="887"/>
      <c r="B326" s="899" t="s">
        <v>39</v>
      </c>
      <c r="C326" s="900"/>
      <c r="D326" s="900"/>
      <c r="E326" s="901"/>
      <c r="F326" s="483"/>
      <c r="G326" s="475"/>
      <c r="H326" s="489"/>
      <c r="I326" s="189"/>
      <c r="J326" s="472" t="s">
        <v>17</v>
      </c>
      <c r="K326" s="490" t="s">
        <v>198</v>
      </c>
      <c r="L326" s="904">
        <f>'事業精算 (38)'!$G$18</f>
        <v>0</v>
      </c>
      <c r="M326" s="904"/>
      <c r="N326" s="905"/>
      <c r="O326" s="189"/>
      <c r="P326" s="491">
        <f>'事業精算 (38)'!$M$31</f>
        <v>0</v>
      </c>
      <c r="Q326" s="563" t="s">
        <v>411</v>
      </c>
      <c r="R326" s="563">
        <f>'事業精算 (38)'!$O$31</f>
        <v>0</v>
      </c>
      <c r="S326" s="902" t="s">
        <v>410</v>
      </c>
      <c r="T326" s="903"/>
      <c r="U326" s="493">
        <f>'事業精算 (38)'!$M$35</f>
        <v>0</v>
      </c>
      <c r="V326" s="563" t="s">
        <v>411</v>
      </c>
      <c r="W326" s="563">
        <f>'事業精算 (38)'!$O$35</f>
        <v>0</v>
      </c>
      <c r="X326" s="923" t="s">
        <v>410</v>
      </c>
      <c r="Y326" s="924"/>
      <c r="Z326" s="493">
        <f>'事業精算 (38)'!$M$39</f>
        <v>0</v>
      </c>
      <c r="AA326" s="563" t="s">
        <v>411</v>
      </c>
      <c r="AB326" s="563">
        <f>'事業精算 (38)'!$O$39</f>
        <v>0</v>
      </c>
      <c r="AC326" s="902" t="s">
        <v>410</v>
      </c>
      <c r="AD326" s="903"/>
      <c r="AE326" s="479" t="s">
        <v>27</v>
      </c>
      <c r="AF326" s="563" t="s">
        <v>74</v>
      </c>
      <c r="AG326" s="480">
        <f>'事業精算 (38)'!$J$44</f>
        <v>0</v>
      </c>
      <c r="AH326" s="479"/>
      <c r="AI326" s="563"/>
      <c r="AJ326" s="482"/>
      <c r="AK326" s="479"/>
      <c r="AL326" s="563"/>
      <c r="AM326" s="482"/>
      <c r="AN326" s="483"/>
      <c r="AO326" s="475"/>
      <c r="AP326" s="482"/>
      <c r="AQ326" s="483"/>
      <c r="AR326" s="475"/>
      <c r="AS326" s="482"/>
      <c r="AT326" s="614"/>
      <c r="AU326" s="614"/>
      <c r="AV326" s="475"/>
      <c r="AW326" s="484"/>
      <c r="AX326" s="485"/>
      <c r="AY326" s="529"/>
      <c r="AZ326" s="529"/>
      <c r="BA326" s="529"/>
      <c r="BB326" s="529"/>
      <c r="BC326" s="529"/>
      <c r="BD326" s="529"/>
      <c r="BF326" s="487">
        <f>P326*R326*T326</f>
        <v>0</v>
      </c>
      <c r="BG326" s="483">
        <f>U326*W326</f>
        <v>0</v>
      </c>
      <c r="BH326" s="487">
        <f>Z326*AB326*AD326</f>
        <v>0</v>
      </c>
    </row>
    <row r="327" spans="1:60" s="526" customFormat="1" ht="21" customHeight="1" x14ac:dyDescent="0.15">
      <c r="A327" s="887"/>
      <c r="B327" s="906">
        <f>'事業精算 (38)'!$C$12</f>
        <v>0</v>
      </c>
      <c r="C327" s="907"/>
      <c r="D327" s="907"/>
      <c r="E327" s="908"/>
      <c r="F327" s="483"/>
      <c r="G327" s="475"/>
      <c r="H327" s="489"/>
      <c r="I327" s="189"/>
      <c r="J327" s="472" t="s">
        <v>19</v>
      </c>
      <c r="K327" s="555" t="s">
        <v>200</v>
      </c>
      <c r="L327" s="912">
        <f>'事業精算 (38)'!$G$21</f>
        <v>0</v>
      </c>
      <c r="M327" s="912"/>
      <c r="N327" s="913"/>
      <c r="O327" s="189"/>
      <c r="P327" s="499"/>
      <c r="Q327" s="563"/>
      <c r="R327" s="475"/>
      <c r="S327" s="563"/>
      <c r="T327" s="482"/>
      <c r="U327" s="483"/>
      <c r="V327" s="563"/>
      <c r="W327" s="475"/>
      <c r="X327" s="475"/>
      <c r="Y327" s="475"/>
      <c r="Z327" s="483"/>
      <c r="AA327" s="563"/>
      <c r="AB327" s="475"/>
      <c r="AC327" s="563"/>
      <c r="AD327" s="482"/>
      <c r="AE327" s="479" t="s">
        <v>31</v>
      </c>
      <c r="AF327" s="500" t="s">
        <v>30</v>
      </c>
      <c r="AG327" s="480">
        <f>'事業精算 (38)'!$J$45</f>
        <v>0</v>
      </c>
      <c r="AH327" s="479"/>
      <c r="AI327" s="563"/>
      <c r="AJ327" s="482"/>
      <c r="AK327" s="479"/>
      <c r="AL327" s="555"/>
      <c r="AM327" s="501"/>
      <c r="AN327" s="502"/>
      <c r="AO327" s="561"/>
      <c r="AP327" s="501"/>
      <c r="AQ327" s="502"/>
      <c r="AR327" s="561"/>
      <c r="AS327" s="501"/>
      <c r="AT327" s="615"/>
      <c r="AU327" s="615"/>
      <c r="AV327" s="561"/>
      <c r="AW327" s="484"/>
      <c r="AX327" s="485"/>
      <c r="AY327" s="529"/>
      <c r="AZ327" s="529"/>
      <c r="BA327" s="529"/>
      <c r="BB327" s="529"/>
      <c r="BC327" s="529"/>
      <c r="BD327" s="529"/>
      <c r="BF327" s="487">
        <f>P327*R327*T327</f>
        <v>0</v>
      </c>
      <c r="BG327" s="483">
        <f>U327*W327</f>
        <v>0</v>
      </c>
      <c r="BH327" s="487">
        <f>Z327*AB327*AD327</f>
        <v>0</v>
      </c>
    </row>
    <row r="328" spans="1:60" s="526" customFormat="1" ht="21" customHeight="1" x14ac:dyDescent="0.15">
      <c r="A328" s="888"/>
      <c r="B328" s="909"/>
      <c r="C328" s="910"/>
      <c r="D328" s="910"/>
      <c r="E328" s="911"/>
      <c r="F328" s="504"/>
      <c r="G328" s="505"/>
      <c r="H328" s="506"/>
      <c r="I328" s="189"/>
      <c r="J328" s="472" t="s">
        <v>27</v>
      </c>
      <c r="K328" s="563" t="s">
        <v>201</v>
      </c>
      <c r="L328" s="914">
        <f>'事業精算 (38)'!$G$22</f>
        <v>0</v>
      </c>
      <c r="M328" s="914"/>
      <c r="N328" s="915"/>
      <c r="O328" s="189"/>
      <c r="P328" s="507"/>
      <c r="Q328" s="508"/>
      <c r="R328" s="505"/>
      <c r="S328" s="508"/>
      <c r="T328" s="509"/>
      <c r="U328" s="504"/>
      <c r="V328" s="508"/>
      <c r="W328" s="505"/>
      <c r="X328" s="505"/>
      <c r="Y328" s="505"/>
      <c r="Z328" s="504"/>
      <c r="AA328" s="508"/>
      <c r="AB328" s="505"/>
      <c r="AC328" s="508"/>
      <c r="AD328" s="509"/>
      <c r="AE328" s="510" t="s">
        <v>70</v>
      </c>
      <c r="AF328" s="508" t="s">
        <v>73</v>
      </c>
      <c r="AG328" s="511">
        <f>'事業精算 (38)'!$J$46</f>
        <v>0</v>
      </c>
      <c r="AH328" s="510"/>
      <c r="AI328" s="508"/>
      <c r="AJ328" s="509"/>
      <c r="AK328" s="510"/>
      <c r="AL328" s="508"/>
      <c r="AM328" s="509"/>
      <c r="AN328" s="504"/>
      <c r="AO328" s="505"/>
      <c r="AP328" s="509"/>
      <c r="AQ328" s="504"/>
      <c r="AR328" s="505"/>
      <c r="AS328" s="509"/>
      <c r="AT328" s="505"/>
      <c r="AU328" s="505"/>
      <c r="AV328" s="505"/>
      <c r="AW328" s="512"/>
      <c r="AX328" s="513"/>
      <c r="AY328" s="529"/>
      <c r="AZ328" s="529"/>
      <c r="BA328" s="529"/>
      <c r="BB328" s="529"/>
      <c r="BC328" s="529"/>
      <c r="BD328" s="529"/>
      <c r="BF328" s="514">
        <f>P328*R328*T328</f>
        <v>0</v>
      </c>
      <c r="BG328" s="504">
        <f>U328*W328</f>
        <v>0</v>
      </c>
      <c r="BH328" s="514">
        <f>Z328*AB328*AD328</f>
        <v>0</v>
      </c>
    </row>
    <row r="329" spans="1:60" s="526" customFormat="1" ht="21" customHeight="1" x14ac:dyDescent="0.15">
      <c r="A329" s="542">
        <v>39</v>
      </c>
      <c r="B329" s="916">
        <f>'事業精算 (39)'!$C$6</f>
        <v>0</v>
      </c>
      <c r="C329" s="917"/>
      <c r="D329" s="917"/>
      <c r="E329" s="918"/>
      <c r="F329" s="456">
        <f>'事業精算 (39)'!$F$8</f>
        <v>0</v>
      </c>
      <c r="G329" s="556">
        <f>SUM(G332:G333)</f>
        <v>0</v>
      </c>
      <c r="H329" s="458">
        <f>SUM(F329:G329)</f>
        <v>0</v>
      </c>
      <c r="I329" s="189"/>
      <c r="J329" s="459"/>
      <c r="K329" s="919">
        <f>L330+L331+L334+L335+L336</f>
        <v>0</v>
      </c>
      <c r="L329" s="919"/>
      <c r="M329" s="919"/>
      <c r="N329" s="920"/>
      <c r="O329" s="189"/>
      <c r="P329" s="878">
        <f>'事業精算 (39)'!$E$28</f>
        <v>0</v>
      </c>
      <c r="Q329" s="879"/>
      <c r="R329" s="879"/>
      <c r="S329" s="879"/>
      <c r="T329" s="880"/>
      <c r="U329" s="875">
        <f>'事業精算 (39)'!$H$35</f>
        <v>0</v>
      </c>
      <c r="V329" s="876"/>
      <c r="W329" s="876"/>
      <c r="X329" s="876"/>
      <c r="Y329" s="877"/>
      <c r="Z329" s="881">
        <f>'事業精算 (39)'!$H$39</f>
        <v>0</v>
      </c>
      <c r="AA329" s="879"/>
      <c r="AB329" s="879"/>
      <c r="AC329" s="879"/>
      <c r="AD329" s="880"/>
      <c r="AE329" s="881">
        <f>SUM(AG330:AG336)</f>
        <v>0</v>
      </c>
      <c r="AF329" s="879"/>
      <c r="AG329" s="880"/>
      <c r="AH329" s="881">
        <f>SUM(AJ330:AJ332)</f>
        <v>0</v>
      </c>
      <c r="AI329" s="879"/>
      <c r="AJ329" s="880"/>
      <c r="AK329" s="881">
        <f>'事業精算 (39)'!$E$50</f>
        <v>0</v>
      </c>
      <c r="AL329" s="879"/>
      <c r="AM329" s="880"/>
      <c r="AN329" s="872">
        <f>'事業精算 (39)'!$E$51</f>
        <v>0</v>
      </c>
      <c r="AO329" s="873"/>
      <c r="AP329" s="874"/>
      <c r="AQ329" s="875">
        <f>SUM(AS330:AS331)</f>
        <v>0</v>
      </c>
      <c r="AR329" s="876"/>
      <c r="AS329" s="877"/>
      <c r="AT329" s="602">
        <f>'事業精算 (39)'!$E$54</f>
        <v>0</v>
      </c>
      <c r="AU329" s="602">
        <f>'事業精算 (39)'!$E$55</f>
        <v>0</v>
      </c>
      <c r="AV329" s="562">
        <f>'事業精算 (39)'!$E$56</f>
        <v>0</v>
      </c>
      <c r="AW329" s="461">
        <f>SUM(P329:AV329)</f>
        <v>0</v>
      </c>
      <c r="AX329" s="462">
        <f>K329-AW329</f>
        <v>0</v>
      </c>
      <c r="AY329" s="529"/>
      <c r="AZ329">
        <f>IF(A330=0,0,1)</f>
        <v>0</v>
      </c>
      <c r="BA329" s="529"/>
      <c r="BB329" s="529"/>
      <c r="BC329" s="529"/>
      <c r="BD329" s="529"/>
      <c r="BF329" s="464" t="s">
        <v>2</v>
      </c>
      <c r="BG329" s="465" t="s">
        <v>3</v>
      </c>
      <c r="BH329" s="464" t="s">
        <v>4</v>
      </c>
    </row>
    <row r="330" spans="1:60" s="526" customFormat="1" ht="21" customHeight="1" x14ac:dyDescent="0.15">
      <c r="A330" s="887">
        <f>'事業精算 (39)'!$C$13</f>
        <v>0</v>
      </c>
      <c r="B330" s="466">
        <f>'事業精算 (39)'!$J$6</f>
        <v>0</v>
      </c>
      <c r="C330" s="467" t="s">
        <v>105</v>
      </c>
      <c r="D330" s="467">
        <f>'事業精算 (39)'!$L$6</f>
        <v>0</v>
      </c>
      <c r="E330" s="468" t="s">
        <v>335</v>
      </c>
      <c r="F330" s="469" t="s">
        <v>13</v>
      </c>
      <c r="G330" s="470" t="s">
        <v>13</v>
      </c>
      <c r="H330" s="471" t="s">
        <v>13</v>
      </c>
      <c r="I330" s="189"/>
      <c r="J330" s="472" t="s">
        <v>14</v>
      </c>
      <c r="K330" s="555" t="s">
        <v>196</v>
      </c>
      <c r="L330" s="894">
        <f>'事業精算 (39)'!$G$17</f>
        <v>0</v>
      </c>
      <c r="M330" s="894"/>
      <c r="N330" s="895"/>
      <c r="O330" s="189"/>
      <c r="P330" s="474" t="s">
        <v>25</v>
      </c>
      <c r="Q330" s="475"/>
      <c r="R330" s="476" t="s">
        <v>13</v>
      </c>
      <c r="S330" s="475"/>
      <c r="T330" s="477" t="s">
        <v>458</v>
      </c>
      <c r="U330" s="478" t="s">
        <v>25</v>
      </c>
      <c r="V330" s="475"/>
      <c r="W330" s="476" t="s">
        <v>13</v>
      </c>
      <c r="X330" s="476"/>
      <c r="Y330" s="476"/>
      <c r="Z330" s="478" t="s">
        <v>25</v>
      </c>
      <c r="AA330" s="475"/>
      <c r="AB330" s="476" t="s">
        <v>13</v>
      </c>
      <c r="AC330" s="475"/>
      <c r="AD330" s="477" t="s">
        <v>105</v>
      </c>
      <c r="AE330" s="479" t="s">
        <v>14</v>
      </c>
      <c r="AF330" s="563" t="s">
        <v>29</v>
      </c>
      <c r="AG330" s="480">
        <f>'事業精算 (39)'!$J$40</f>
        <v>0</v>
      </c>
      <c r="AH330" s="479" t="s">
        <v>14</v>
      </c>
      <c r="AI330" s="563" t="s">
        <v>189</v>
      </c>
      <c r="AJ330" s="481">
        <f>'事業精算 (39)'!$J$47</f>
        <v>0</v>
      </c>
      <c r="AK330" s="479"/>
      <c r="AL330" s="563"/>
      <c r="AM330" s="482"/>
      <c r="AN330" s="483"/>
      <c r="AO330" s="475"/>
      <c r="AP330" s="482"/>
      <c r="AQ330" s="483" t="s">
        <v>14</v>
      </c>
      <c r="AR330" s="563" t="s">
        <v>195</v>
      </c>
      <c r="AS330" s="481">
        <f>'事業精算 (39)'!$J$52</f>
        <v>0</v>
      </c>
      <c r="AT330" s="613"/>
      <c r="AU330" s="613"/>
      <c r="AV330" s="475"/>
      <c r="AW330" s="484"/>
      <c r="AX330" s="485"/>
      <c r="AY330" s="529"/>
      <c r="AZ330" s="529"/>
      <c r="BA330" s="529"/>
      <c r="BB330" s="529"/>
      <c r="BC330" s="529"/>
      <c r="BD330" s="529"/>
      <c r="BF330" s="486"/>
      <c r="BG330" s="483"/>
      <c r="BH330" s="487"/>
    </row>
    <row r="331" spans="1:60" s="526" customFormat="1" ht="21" customHeight="1" x14ac:dyDescent="0.15">
      <c r="A331" s="887"/>
      <c r="B331" s="899" t="s">
        <v>41</v>
      </c>
      <c r="C331" s="900"/>
      <c r="D331" s="900"/>
      <c r="E331" s="901"/>
      <c r="F331" s="488" t="s">
        <v>83</v>
      </c>
      <c r="G331" s="475"/>
      <c r="H331" s="489"/>
      <c r="I331" s="189"/>
      <c r="J331" s="472" t="s">
        <v>15</v>
      </c>
      <c r="K331" s="490" t="s">
        <v>199</v>
      </c>
      <c r="L331" s="921">
        <f>'事業精算 (39)'!$G$19</f>
        <v>0</v>
      </c>
      <c r="M331" s="921"/>
      <c r="N331" s="922"/>
      <c r="O331" s="189"/>
      <c r="P331" s="491">
        <f>'事業精算 (39)'!$M$28</f>
        <v>0</v>
      </c>
      <c r="Q331" s="563" t="s">
        <v>24</v>
      </c>
      <c r="R331" s="563">
        <f>'事業精算 (39)'!$O$28</f>
        <v>0</v>
      </c>
      <c r="S331" s="563" t="s">
        <v>24</v>
      </c>
      <c r="T331" s="492">
        <f>'事業精算 (1)'!$Q$28</f>
        <v>1</v>
      </c>
      <c r="U331" s="493">
        <f>'事業精算 (39)'!$M$32</f>
        <v>0</v>
      </c>
      <c r="V331" s="563" t="s">
        <v>24</v>
      </c>
      <c r="W331" s="563">
        <f>'事業精算 (39)'!$O$32</f>
        <v>0</v>
      </c>
      <c r="X331" s="475"/>
      <c r="Y331" s="563"/>
      <c r="Z331" s="493">
        <f>'事業精算 (39)'!$M$36</f>
        <v>0</v>
      </c>
      <c r="AA331" s="563" t="s">
        <v>24</v>
      </c>
      <c r="AB331" s="563">
        <f>'事業精算 (39)'!$O$36</f>
        <v>0</v>
      </c>
      <c r="AC331" s="563" t="s">
        <v>24</v>
      </c>
      <c r="AD331" s="492">
        <f>'事業精算 (39)'!$Q$36</f>
        <v>0</v>
      </c>
      <c r="AE331" s="479" t="s">
        <v>15</v>
      </c>
      <c r="AF331" s="563" t="s">
        <v>28</v>
      </c>
      <c r="AG331" s="480">
        <f>'事業精算 (39)'!$J$41</f>
        <v>0</v>
      </c>
      <c r="AH331" s="479" t="s">
        <v>15</v>
      </c>
      <c r="AI331" s="563" t="s">
        <v>193</v>
      </c>
      <c r="AJ331" s="481">
        <f>'事業精算 (39)'!$J$48</f>
        <v>0</v>
      </c>
      <c r="AK331" s="479"/>
      <c r="AL331" s="563"/>
      <c r="AM331" s="482"/>
      <c r="AN331" s="483"/>
      <c r="AO331" s="475"/>
      <c r="AP331" s="482"/>
      <c r="AQ331" s="483"/>
      <c r="AR331" s="563"/>
      <c r="AS331" s="481"/>
      <c r="AT331" s="613"/>
      <c r="AU331" s="613"/>
      <c r="AV331" s="475"/>
      <c r="AW331" s="484"/>
      <c r="AX331" s="485"/>
      <c r="AY331" s="529"/>
      <c r="AZ331" s="529"/>
      <c r="BA331" s="529"/>
      <c r="BB331" s="529"/>
      <c r="BC331" s="529"/>
      <c r="BD331" s="529"/>
      <c r="BF331" s="487">
        <f>P331*R331*T331</f>
        <v>0</v>
      </c>
      <c r="BG331" s="483">
        <f>U331*W331</f>
        <v>0</v>
      </c>
      <c r="BH331" s="487">
        <f>Z331*AB331*AD331</f>
        <v>0</v>
      </c>
    </row>
    <row r="332" spans="1:60" s="526" customFormat="1" ht="21" customHeight="1" x14ac:dyDescent="0.15">
      <c r="A332" s="887"/>
      <c r="B332" s="896">
        <f>'事業精算 (39)'!$C$11</f>
        <v>0</v>
      </c>
      <c r="C332" s="897"/>
      <c r="D332" s="897"/>
      <c r="E332" s="898"/>
      <c r="F332" s="494" t="s">
        <v>84</v>
      </c>
      <c r="G332" s="475">
        <f>'事業精算 (39)'!$F$9</f>
        <v>0</v>
      </c>
      <c r="H332" s="495" t="s">
        <v>13</v>
      </c>
      <c r="I332" s="189"/>
      <c r="J332" s="496" t="s">
        <v>20</v>
      </c>
      <c r="K332" s="497">
        <f>'事業精算 (39)'!$K$19</f>
        <v>0</v>
      </c>
      <c r="L332" s="563" t="s">
        <v>21</v>
      </c>
      <c r="M332" s="563">
        <f>'事業精算 (39)'!$M$19</f>
        <v>0</v>
      </c>
      <c r="N332" s="498" t="s">
        <v>22</v>
      </c>
      <c r="O332" s="189"/>
      <c r="P332" s="491">
        <f>'事業精算 (39)'!$M$29</f>
        <v>0</v>
      </c>
      <c r="Q332" s="563" t="s">
        <v>24</v>
      </c>
      <c r="R332" s="563">
        <f>'事業精算 (39)'!$O$29</f>
        <v>0</v>
      </c>
      <c r="S332" s="563" t="s">
        <v>24</v>
      </c>
      <c r="T332" s="492">
        <f>'事業精算 (1)'!$Q$29</f>
        <v>0</v>
      </c>
      <c r="U332" s="493">
        <f>'事業精算 (39)'!$M$33</f>
        <v>0</v>
      </c>
      <c r="V332" s="563" t="s">
        <v>24</v>
      </c>
      <c r="W332" s="563">
        <f>'事業精算 (39)'!$O$33</f>
        <v>0</v>
      </c>
      <c r="X332" s="475"/>
      <c r="Y332" s="563"/>
      <c r="Z332" s="493">
        <f>'事業精算 (39)'!$M$37</f>
        <v>0</v>
      </c>
      <c r="AA332" s="563" t="s">
        <v>24</v>
      </c>
      <c r="AB332" s="563">
        <f>'事業精算 (39)'!$O$37</f>
        <v>0</v>
      </c>
      <c r="AC332" s="563" t="s">
        <v>24</v>
      </c>
      <c r="AD332" s="492">
        <f>'事業精算 (39)'!$Q$37</f>
        <v>0</v>
      </c>
      <c r="AE332" s="479" t="s">
        <v>16</v>
      </c>
      <c r="AF332" s="563" t="s">
        <v>104</v>
      </c>
      <c r="AG332" s="480">
        <f>'事業精算 (39)'!$J$42</f>
        <v>0</v>
      </c>
      <c r="AH332" s="479" t="s">
        <v>17</v>
      </c>
      <c r="AI332" s="563" t="s">
        <v>390</v>
      </c>
      <c r="AJ332" s="482">
        <f>'事業精算 (39)'!$J$49</f>
        <v>0</v>
      </c>
      <c r="AK332" s="479"/>
      <c r="AL332" s="563"/>
      <c r="AM332" s="482"/>
      <c r="AN332" s="483"/>
      <c r="AO332" s="475"/>
      <c r="AP332" s="482"/>
      <c r="AQ332" s="483"/>
      <c r="AR332" s="475"/>
      <c r="AS332" s="482"/>
      <c r="AT332" s="614"/>
      <c r="AU332" s="614"/>
      <c r="AV332" s="475"/>
      <c r="AW332" s="484"/>
      <c r="AX332" s="485"/>
      <c r="AY332" s="529"/>
      <c r="AZ332" s="529"/>
      <c r="BA332" s="529"/>
      <c r="BB332" s="529"/>
      <c r="BC332" s="529"/>
      <c r="BD332" s="529"/>
      <c r="BF332" s="487"/>
      <c r="BG332" s="483"/>
      <c r="BH332" s="487"/>
    </row>
    <row r="333" spans="1:60" s="526" customFormat="1" ht="21" customHeight="1" x14ac:dyDescent="0.15">
      <c r="A333" s="887"/>
      <c r="B333" s="896"/>
      <c r="C333" s="897"/>
      <c r="D333" s="897"/>
      <c r="E333" s="898"/>
      <c r="F333" s="494" t="s">
        <v>85</v>
      </c>
      <c r="G333" s="475">
        <f>'事業精算 (39)'!$I$9</f>
        <v>0</v>
      </c>
      <c r="H333" s="495" t="s">
        <v>13</v>
      </c>
      <c r="I333" s="189"/>
      <c r="J333" s="496" t="s">
        <v>20</v>
      </c>
      <c r="K333" s="497">
        <f>'事業精算 (39)'!$K$20</f>
        <v>0</v>
      </c>
      <c r="L333" s="563" t="s">
        <v>21</v>
      </c>
      <c r="M333" s="563">
        <f>'事業精算 (39)'!$M$20</f>
        <v>0</v>
      </c>
      <c r="N333" s="498" t="s">
        <v>22</v>
      </c>
      <c r="O333" s="189"/>
      <c r="P333" s="491">
        <f>'事業精算 (39)'!$M$30</f>
        <v>0</v>
      </c>
      <c r="Q333" s="563" t="s">
        <v>24</v>
      </c>
      <c r="R333" s="563">
        <f>'事業精算 (39)'!$O$30</f>
        <v>0</v>
      </c>
      <c r="S333" s="563" t="s">
        <v>24</v>
      </c>
      <c r="T333" s="492">
        <f>'事業精算 (1)'!$Q$30</f>
        <v>0</v>
      </c>
      <c r="U333" s="493">
        <f>'事業精算 (39)'!$M$34</f>
        <v>0</v>
      </c>
      <c r="V333" s="563" t="s">
        <v>24</v>
      </c>
      <c r="W333" s="563">
        <f>'事業精算 (39)'!$O$34</f>
        <v>0</v>
      </c>
      <c r="X333" s="475"/>
      <c r="Y333" s="563"/>
      <c r="Z333" s="493">
        <f>'事業精算 (39)'!$M$38</f>
        <v>0</v>
      </c>
      <c r="AA333" s="563" t="s">
        <v>24</v>
      </c>
      <c r="AB333" s="563">
        <f>'事業精算 (39)'!$O$38</f>
        <v>0</v>
      </c>
      <c r="AC333" s="563" t="s">
        <v>24</v>
      </c>
      <c r="AD333" s="492">
        <f>'事業精算 (39)'!$Q$38</f>
        <v>0</v>
      </c>
      <c r="AE333" s="479" t="s">
        <v>18</v>
      </c>
      <c r="AF333" s="563" t="s">
        <v>72</v>
      </c>
      <c r="AG333" s="480">
        <f>'事業精算 (39)'!$J$43</f>
        <v>0</v>
      </c>
      <c r="AH333" s="479"/>
      <c r="AI333" s="563"/>
      <c r="AJ333" s="482"/>
      <c r="AK333" s="479"/>
      <c r="AL333" s="563"/>
      <c r="AM333" s="482"/>
      <c r="AN333" s="483"/>
      <c r="AO333" s="475"/>
      <c r="AP333" s="482"/>
      <c r="AQ333" s="483"/>
      <c r="AR333" s="475"/>
      <c r="AS333" s="482"/>
      <c r="AT333" s="614"/>
      <c r="AU333" s="614"/>
      <c r="AV333" s="475"/>
      <c r="AW333" s="484"/>
      <c r="AX333" s="485"/>
      <c r="AY333" s="529"/>
      <c r="AZ333" s="529"/>
      <c r="BA333" s="529"/>
      <c r="BB333" s="529"/>
      <c r="BC333" s="529"/>
      <c r="BD333" s="529"/>
      <c r="BF333" s="487">
        <f>P333*R333*T333</f>
        <v>0</v>
      </c>
      <c r="BG333" s="483">
        <f>U333*W333</f>
        <v>0</v>
      </c>
      <c r="BH333" s="487">
        <f>Z333*AB333*AD333</f>
        <v>0</v>
      </c>
    </row>
    <row r="334" spans="1:60" s="526" customFormat="1" ht="21" customHeight="1" x14ac:dyDescent="0.15">
      <c r="A334" s="887"/>
      <c r="B334" s="899" t="s">
        <v>39</v>
      </c>
      <c r="C334" s="900"/>
      <c r="D334" s="900"/>
      <c r="E334" s="901"/>
      <c r="F334" s="483"/>
      <c r="G334" s="475"/>
      <c r="H334" s="489"/>
      <c r="I334" s="189"/>
      <c r="J334" s="472" t="s">
        <v>17</v>
      </c>
      <c r="K334" s="490" t="s">
        <v>198</v>
      </c>
      <c r="L334" s="904">
        <f>'事業精算 (39)'!$G$18</f>
        <v>0</v>
      </c>
      <c r="M334" s="904"/>
      <c r="N334" s="905"/>
      <c r="O334" s="189"/>
      <c r="P334" s="491">
        <f>'事業精算 (39)'!$M$31</f>
        <v>0</v>
      </c>
      <c r="Q334" s="563" t="s">
        <v>411</v>
      </c>
      <c r="R334" s="563">
        <f>'事業精算 (39)'!$O$31</f>
        <v>0</v>
      </c>
      <c r="S334" s="902" t="s">
        <v>410</v>
      </c>
      <c r="T334" s="903"/>
      <c r="U334" s="493">
        <f>'事業精算 (39)'!$M$35</f>
        <v>0</v>
      </c>
      <c r="V334" s="563" t="s">
        <v>411</v>
      </c>
      <c r="W334" s="563">
        <f>'事業精算 (39)'!$O$35</f>
        <v>0</v>
      </c>
      <c r="X334" s="923" t="s">
        <v>410</v>
      </c>
      <c r="Y334" s="924"/>
      <c r="Z334" s="493">
        <f>'事業精算 (39)'!$M$39</f>
        <v>0</v>
      </c>
      <c r="AA334" s="563" t="s">
        <v>411</v>
      </c>
      <c r="AB334" s="563">
        <f>'事業精算 (39)'!$O$39</f>
        <v>0</v>
      </c>
      <c r="AC334" s="902" t="s">
        <v>410</v>
      </c>
      <c r="AD334" s="903"/>
      <c r="AE334" s="479" t="s">
        <v>27</v>
      </c>
      <c r="AF334" s="563" t="s">
        <v>74</v>
      </c>
      <c r="AG334" s="480">
        <f>'事業精算 (39)'!$J$44</f>
        <v>0</v>
      </c>
      <c r="AH334" s="479"/>
      <c r="AI334" s="563"/>
      <c r="AJ334" s="482"/>
      <c r="AK334" s="479"/>
      <c r="AL334" s="563"/>
      <c r="AM334" s="482"/>
      <c r="AN334" s="483"/>
      <c r="AO334" s="475"/>
      <c r="AP334" s="482"/>
      <c r="AQ334" s="483"/>
      <c r="AR334" s="475"/>
      <c r="AS334" s="482"/>
      <c r="AT334" s="614"/>
      <c r="AU334" s="614"/>
      <c r="AV334" s="475"/>
      <c r="AW334" s="484"/>
      <c r="AX334" s="485"/>
      <c r="AY334" s="529"/>
      <c r="AZ334" s="529"/>
      <c r="BA334" s="529"/>
      <c r="BB334" s="529"/>
      <c r="BC334" s="529"/>
      <c r="BD334" s="529"/>
      <c r="BF334" s="487">
        <f>P334*R334*T334</f>
        <v>0</v>
      </c>
      <c r="BG334" s="483">
        <f>U334*W334</f>
        <v>0</v>
      </c>
      <c r="BH334" s="487">
        <f>Z334*AB334*AD334</f>
        <v>0</v>
      </c>
    </row>
    <row r="335" spans="1:60" s="526" customFormat="1" ht="21" customHeight="1" x14ac:dyDescent="0.15">
      <c r="A335" s="887"/>
      <c r="B335" s="906">
        <f>'事業精算 (39)'!$C$12</f>
        <v>0</v>
      </c>
      <c r="C335" s="907"/>
      <c r="D335" s="907"/>
      <c r="E335" s="908"/>
      <c r="F335" s="483"/>
      <c r="G335" s="475"/>
      <c r="H335" s="489"/>
      <c r="I335" s="189"/>
      <c r="J335" s="472" t="s">
        <v>19</v>
      </c>
      <c r="K335" s="555" t="s">
        <v>200</v>
      </c>
      <c r="L335" s="912">
        <f>'事業精算 (39)'!$G$21</f>
        <v>0</v>
      </c>
      <c r="M335" s="912"/>
      <c r="N335" s="913"/>
      <c r="O335" s="189"/>
      <c r="P335" s="499"/>
      <c r="Q335" s="563"/>
      <c r="R335" s="475"/>
      <c r="S335" s="563"/>
      <c r="T335" s="482"/>
      <c r="U335" s="483"/>
      <c r="V335" s="563"/>
      <c r="W335" s="475"/>
      <c r="X335" s="475"/>
      <c r="Y335" s="475"/>
      <c r="Z335" s="483"/>
      <c r="AA335" s="563"/>
      <c r="AB335" s="475"/>
      <c r="AC335" s="563"/>
      <c r="AD335" s="482"/>
      <c r="AE335" s="479" t="s">
        <v>31</v>
      </c>
      <c r="AF335" s="500" t="s">
        <v>30</v>
      </c>
      <c r="AG335" s="480">
        <f>'事業精算 (39)'!$J$45</f>
        <v>0</v>
      </c>
      <c r="AH335" s="479"/>
      <c r="AI335" s="563"/>
      <c r="AJ335" s="482"/>
      <c r="AK335" s="479"/>
      <c r="AL335" s="555"/>
      <c r="AM335" s="501"/>
      <c r="AN335" s="502"/>
      <c r="AO335" s="561"/>
      <c r="AP335" s="501"/>
      <c r="AQ335" s="502"/>
      <c r="AR335" s="561"/>
      <c r="AS335" s="501"/>
      <c r="AT335" s="615"/>
      <c r="AU335" s="615"/>
      <c r="AV335" s="561"/>
      <c r="AW335" s="484"/>
      <c r="AX335" s="485"/>
      <c r="AY335" s="529"/>
      <c r="AZ335" s="529"/>
      <c r="BA335" s="529"/>
      <c r="BB335" s="529"/>
      <c r="BC335" s="529"/>
      <c r="BD335" s="529"/>
      <c r="BF335" s="487">
        <f>P335*R335*T335</f>
        <v>0</v>
      </c>
      <c r="BG335" s="483">
        <f>U335*W335</f>
        <v>0</v>
      </c>
      <c r="BH335" s="487">
        <f>Z335*AB335*AD335</f>
        <v>0</v>
      </c>
    </row>
    <row r="336" spans="1:60" s="526" customFormat="1" ht="21" customHeight="1" x14ac:dyDescent="0.15">
      <c r="A336" s="888"/>
      <c r="B336" s="909"/>
      <c r="C336" s="910"/>
      <c r="D336" s="910"/>
      <c r="E336" s="911"/>
      <c r="F336" s="504"/>
      <c r="G336" s="505"/>
      <c r="H336" s="506"/>
      <c r="I336" s="189"/>
      <c r="J336" s="472" t="s">
        <v>27</v>
      </c>
      <c r="K336" s="563" t="s">
        <v>201</v>
      </c>
      <c r="L336" s="914">
        <f>'事業精算 (39)'!$G$22</f>
        <v>0</v>
      </c>
      <c r="M336" s="914"/>
      <c r="N336" s="915"/>
      <c r="O336" s="189"/>
      <c r="P336" s="507"/>
      <c r="Q336" s="508"/>
      <c r="R336" s="505"/>
      <c r="S336" s="508"/>
      <c r="T336" s="509"/>
      <c r="U336" s="504"/>
      <c r="V336" s="508"/>
      <c r="W336" s="505"/>
      <c r="X336" s="505"/>
      <c r="Y336" s="505"/>
      <c r="Z336" s="504"/>
      <c r="AA336" s="508"/>
      <c r="AB336" s="505"/>
      <c r="AC336" s="508"/>
      <c r="AD336" s="509"/>
      <c r="AE336" s="510" t="s">
        <v>70</v>
      </c>
      <c r="AF336" s="508" t="s">
        <v>73</v>
      </c>
      <c r="AG336" s="511">
        <f>'事業精算 (39)'!$J$46</f>
        <v>0</v>
      </c>
      <c r="AH336" s="510"/>
      <c r="AI336" s="508"/>
      <c r="AJ336" s="509"/>
      <c r="AK336" s="510"/>
      <c r="AL336" s="508"/>
      <c r="AM336" s="509"/>
      <c r="AN336" s="504"/>
      <c r="AO336" s="505"/>
      <c r="AP336" s="509"/>
      <c r="AQ336" s="504"/>
      <c r="AR336" s="505"/>
      <c r="AS336" s="509"/>
      <c r="AT336" s="505"/>
      <c r="AU336" s="505"/>
      <c r="AV336" s="505"/>
      <c r="AW336" s="512"/>
      <c r="AX336" s="513"/>
      <c r="AY336" s="529"/>
      <c r="AZ336" s="529"/>
      <c r="BA336" s="529"/>
      <c r="BB336" s="529"/>
      <c r="BC336" s="529"/>
      <c r="BD336" s="529"/>
      <c r="BF336" s="514">
        <f>P336*R336*T336</f>
        <v>0</v>
      </c>
      <c r="BG336" s="504">
        <f>U336*W336</f>
        <v>0</v>
      </c>
      <c r="BH336" s="514">
        <f>Z336*AB336*AD336</f>
        <v>0</v>
      </c>
    </row>
    <row r="337" spans="1:60" s="526" customFormat="1" ht="21" customHeight="1" x14ac:dyDescent="0.15">
      <c r="A337" s="542">
        <v>40</v>
      </c>
      <c r="B337" s="916">
        <f>'事業精算 (40)'!$C$6</f>
        <v>0</v>
      </c>
      <c r="C337" s="917"/>
      <c r="D337" s="917"/>
      <c r="E337" s="918"/>
      <c r="F337" s="456">
        <f>'事業精算 (40)'!$F$8</f>
        <v>0</v>
      </c>
      <c r="G337" s="556">
        <f>SUM(G340:G341)</f>
        <v>0</v>
      </c>
      <c r="H337" s="458">
        <f>SUM(F337:G337)</f>
        <v>0</v>
      </c>
      <c r="I337" s="189"/>
      <c r="J337" s="459"/>
      <c r="K337" s="919">
        <f>L338+L339+L342+L343+L344</f>
        <v>0</v>
      </c>
      <c r="L337" s="919"/>
      <c r="M337" s="919"/>
      <c r="N337" s="920"/>
      <c r="O337" s="189"/>
      <c r="P337" s="878">
        <f>'事業精算 (40)'!$E$28</f>
        <v>0</v>
      </c>
      <c r="Q337" s="879"/>
      <c r="R337" s="879"/>
      <c r="S337" s="879"/>
      <c r="T337" s="880"/>
      <c r="U337" s="875">
        <f>'事業精算 (40)'!$H$35</f>
        <v>0</v>
      </c>
      <c r="V337" s="876"/>
      <c r="W337" s="876"/>
      <c r="X337" s="876"/>
      <c r="Y337" s="877"/>
      <c r="Z337" s="881">
        <f>'事業精算 (40)'!$H$39</f>
        <v>0</v>
      </c>
      <c r="AA337" s="879"/>
      <c r="AB337" s="879"/>
      <c r="AC337" s="879"/>
      <c r="AD337" s="880"/>
      <c r="AE337" s="881">
        <f>SUM(AG338:AG344)</f>
        <v>0</v>
      </c>
      <c r="AF337" s="879"/>
      <c r="AG337" s="880"/>
      <c r="AH337" s="881">
        <f>SUM(AJ338:AJ340)</f>
        <v>0</v>
      </c>
      <c r="AI337" s="879"/>
      <c r="AJ337" s="880"/>
      <c r="AK337" s="881">
        <f>'事業精算 (40)'!$E$50</f>
        <v>0</v>
      </c>
      <c r="AL337" s="879"/>
      <c r="AM337" s="880"/>
      <c r="AN337" s="872">
        <f>'事業精算 (40)'!$E$51</f>
        <v>0</v>
      </c>
      <c r="AO337" s="873"/>
      <c r="AP337" s="874"/>
      <c r="AQ337" s="875">
        <f>SUM(AS338:AS339)</f>
        <v>0</v>
      </c>
      <c r="AR337" s="876"/>
      <c r="AS337" s="877"/>
      <c r="AT337" s="602">
        <f>'事業精算 (40)'!$E$54</f>
        <v>0</v>
      </c>
      <c r="AU337" s="602">
        <f>'事業精算 (40)'!$E$55</f>
        <v>0</v>
      </c>
      <c r="AV337" s="562">
        <f>'事業精算 (40)'!$E$56</f>
        <v>0</v>
      </c>
      <c r="AW337" s="461">
        <f>SUM(P337:AV337)</f>
        <v>0</v>
      </c>
      <c r="AX337" s="462">
        <f>K337-AW337</f>
        <v>0</v>
      </c>
      <c r="AY337" s="529"/>
      <c r="AZ337">
        <f>IF(A338=0,0,1)</f>
        <v>0</v>
      </c>
      <c r="BA337" s="529"/>
      <c r="BB337" s="529"/>
      <c r="BC337" s="529"/>
      <c r="BD337" s="529"/>
      <c r="BF337" s="464" t="s">
        <v>2</v>
      </c>
      <c r="BG337" s="465" t="s">
        <v>3</v>
      </c>
      <c r="BH337" s="464" t="s">
        <v>4</v>
      </c>
    </row>
    <row r="338" spans="1:60" s="526" customFormat="1" ht="21" customHeight="1" x14ac:dyDescent="0.15">
      <c r="A338" s="887">
        <f>'事業精算 (40)'!$C$13</f>
        <v>0</v>
      </c>
      <c r="B338" s="466">
        <f>'事業精算 (40)'!$J$6</f>
        <v>0</v>
      </c>
      <c r="C338" s="467" t="s">
        <v>105</v>
      </c>
      <c r="D338" s="467">
        <f>'事業精算 (40)'!$L$6</f>
        <v>0</v>
      </c>
      <c r="E338" s="468" t="s">
        <v>335</v>
      </c>
      <c r="F338" s="469" t="s">
        <v>13</v>
      </c>
      <c r="G338" s="470" t="s">
        <v>13</v>
      </c>
      <c r="H338" s="471" t="s">
        <v>13</v>
      </c>
      <c r="I338" s="189"/>
      <c r="J338" s="472" t="s">
        <v>14</v>
      </c>
      <c r="K338" s="555" t="s">
        <v>196</v>
      </c>
      <c r="L338" s="894">
        <f>'事業精算 (40)'!$G$17</f>
        <v>0</v>
      </c>
      <c r="M338" s="894"/>
      <c r="N338" s="895"/>
      <c r="O338" s="189"/>
      <c r="P338" s="474" t="s">
        <v>25</v>
      </c>
      <c r="Q338" s="475"/>
      <c r="R338" s="476" t="s">
        <v>13</v>
      </c>
      <c r="S338" s="475"/>
      <c r="T338" s="477" t="s">
        <v>458</v>
      </c>
      <c r="U338" s="478" t="s">
        <v>25</v>
      </c>
      <c r="V338" s="475"/>
      <c r="W338" s="476" t="s">
        <v>13</v>
      </c>
      <c r="X338" s="476"/>
      <c r="Y338" s="476"/>
      <c r="Z338" s="478" t="s">
        <v>25</v>
      </c>
      <c r="AA338" s="475"/>
      <c r="AB338" s="476" t="s">
        <v>13</v>
      </c>
      <c r="AC338" s="475"/>
      <c r="AD338" s="477" t="s">
        <v>105</v>
      </c>
      <c r="AE338" s="479" t="s">
        <v>14</v>
      </c>
      <c r="AF338" s="563" t="s">
        <v>29</v>
      </c>
      <c r="AG338" s="480">
        <f>'事業精算 (40)'!$J$40</f>
        <v>0</v>
      </c>
      <c r="AH338" s="479" t="s">
        <v>14</v>
      </c>
      <c r="AI338" s="563" t="s">
        <v>189</v>
      </c>
      <c r="AJ338" s="481">
        <f>'事業精算 (40)'!$J$47</f>
        <v>0</v>
      </c>
      <c r="AK338" s="479"/>
      <c r="AL338" s="563"/>
      <c r="AM338" s="482"/>
      <c r="AN338" s="483"/>
      <c r="AO338" s="475"/>
      <c r="AP338" s="482"/>
      <c r="AQ338" s="483" t="s">
        <v>14</v>
      </c>
      <c r="AR338" s="563" t="s">
        <v>195</v>
      </c>
      <c r="AS338" s="481">
        <f>'事業精算 (40)'!$J$52</f>
        <v>0</v>
      </c>
      <c r="AT338" s="613"/>
      <c r="AU338" s="613"/>
      <c r="AV338" s="475"/>
      <c r="AW338" s="484"/>
      <c r="AX338" s="485"/>
      <c r="AY338" s="529"/>
      <c r="AZ338" s="529"/>
      <c r="BA338" s="529"/>
      <c r="BB338" s="529"/>
      <c r="BC338" s="529"/>
      <c r="BD338" s="529"/>
      <c r="BF338" s="486"/>
      <c r="BG338" s="483"/>
      <c r="BH338" s="487"/>
    </row>
    <row r="339" spans="1:60" s="526" customFormat="1" ht="21" customHeight="1" x14ac:dyDescent="0.15">
      <c r="A339" s="887"/>
      <c r="B339" s="899" t="s">
        <v>41</v>
      </c>
      <c r="C339" s="900"/>
      <c r="D339" s="900"/>
      <c r="E339" s="901"/>
      <c r="F339" s="488" t="s">
        <v>83</v>
      </c>
      <c r="G339" s="475"/>
      <c r="H339" s="489"/>
      <c r="I339" s="189"/>
      <c r="J339" s="472" t="s">
        <v>15</v>
      </c>
      <c r="K339" s="490" t="s">
        <v>199</v>
      </c>
      <c r="L339" s="921">
        <f>'事業精算 (40)'!$G$19</f>
        <v>0</v>
      </c>
      <c r="M339" s="921"/>
      <c r="N339" s="922"/>
      <c r="O339" s="189"/>
      <c r="P339" s="491">
        <f>'事業精算 (40)'!$M$28</f>
        <v>0</v>
      </c>
      <c r="Q339" s="563" t="s">
        <v>24</v>
      </c>
      <c r="R339" s="563">
        <f>'事業精算 (40)'!$O$28</f>
        <v>0</v>
      </c>
      <c r="S339" s="563" t="s">
        <v>24</v>
      </c>
      <c r="T339" s="492">
        <f>'事業精算 (40)'!$Q$28</f>
        <v>0</v>
      </c>
      <c r="U339" s="493">
        <f>'事業精算 (40)'!$M$32</f>
        <v>0</v>
      </c>
      <c r="V339" s="563" t="s">
        <v>24</v>
      </c>
      <c r="W339" s="563">
        <f>'事業精算 (40)'!$O$32</f>
        <v>0</v>
      </c>
      <c r="X339" s="475"/>
      <c r="Y339" s="563"/>
      <c r="Z339" s="493">
        <f>'事業精算 (40)'!$M$36</f>
        <v>0</v>
      </c>
      <c r="AA339" s="563" t="s">
        <v>24</v>
      </c>
      <c r="AB339" s="563">
        <f>'事業精算 (40)'!$O$36</f>
        <v>0</v>
      </c>
      <c r="AC339" s="563" t="s">
        <v>24</v>
      </c>
      <c r="AD339" s="492">
        <f>'事業精算 (40)'!$Q$36</f>
        <v>0</v>
      </c>
      <c r="AE339" s="479" t="s">
        <v>15</v>
      </c>
      <c r="AF339" s="563" t="s">
        <v>28</v>
      </c>
      <c r="AG339" s="480">
        <f>'事業精算 (40)'!$J$41</f>
        <v>0</v>
      </c>
      <c r="AH339" s="479" t="s">
        <v>15</v>
      </c>
      <c r="AI339" s="563" t="s">
        <v>193</v>
      </c>
      <c r="AJ339" s="481">
        <f>'事業精算 (40)'!$J$48</f>
        <v>0</v>
      </c>
      <c r="AK339" s="479"/>
      <c r="AL339" s="563"/>
      <c r="AM339" s="482"/>
      <c r="AN339" s="483"/>
      <c r="AO339" s="475"/>
      <c r="AP339" s="482"/>
      <c r="AQ339" s="483"/>
      <c r="AR339" s="563"/>
      <c r="AS339" s="481"/>
      <c r="AT339" s="613"/>
      <c r="AU339" s="613"/>
      <c r="AV339" s="475"/>
      <c r="AW339" s="484"/>
      <c r="AX339" s="485"/>
      <c r="AY339" s="529"/>
      <c r="AZ339" s="529"/>
      <c r="BA339" s="529"/>
      <c r="BB339" s="529"/>
      <c r="BC339" s="529"/>
      <c r="BD339" s="529"/>
      <c r="BF339" s="487">
        <f>P339*R339*T339</f>
        <v>0</v>
      </c>
      <c r="BG339" s="483">
        <f>U339*W339</f>
        <v>0</v>
      </c>
      <c r="BH339" s="487">
        <f>Z339*AB339*AD339</f>
        <v>0</v>
      </c>
    </row>
    <row r="340" spans="1:60" s="526" customFormat="1" ht="21" customHeight="1" x14ac:dyDescent="0.15">
      <c r="A340" s="887"/>
      <c r="B340" s="896">
        <f>'事業精算 (40)'!$C$11</f>
        <v>0</v>
      </c>
      <c r="C340" s="897"/>
      <c r="D340" s="897"/>
      <c r="E340" s="898"/>
      <c r="F340" s="494" t="s">
        <v>84</v>
      </c>
      <c r="G340" s="475">
        <f>'事業精算 (40)'!$F$9</f>
        <v>0</v>
      </c>
      <c r="H340" s="495" t="s">
        <v>13</v>
      </c>
      <c r="I340" s="189"/>
      <c r="J340" s="496" t="s">
        <v>20</v>
      </c>
      <c r="K340" s="497">
        <f>'事業精算 (40)'!$K$19</f>
        <v>0</v>
      </c>
      <c r="L340" s="563" t="s">
        <v>21</v>
      </c>
      <c r="M340" s="563">
        <f>'事業精算 (40)'!$M$19</f>
        <v>0</v>
      </c>
      <c r="N340" s="498" t="s">
        <v>22</v>
      </c>
      <c r="O340" s="189"/>
      <c r="P340" s="491">
        <f>'事業精算 (40)'!$M$29</f>
        <v>0</v>
      </c>
      <c r="Q340" s="563" t="s">
        <v>24</v>
      </c>
      <c r="R340" s="563">
        <f>'事業精算 (40)'!$O$29</f>
        <v>0</v>
      </c>
      <c r="S340" s="563" t="s">
        <v>24</v>
      </c>
      <c r="T340" s="492">
        <f>'事業精算 (40)'!$Q$29</f>
        <v>0</v>
      </c>
      <c r="U340" s="493">
        <f>'事業精算 (40)'!$M$33</f>
        <v>0</v>
      </c>
      <c r="V340" s="563" t="s">
        <v>24</v>
      </c>
      <c r="W340" s="563">
        <f>'事業精算 (40)'!$O$33</f>
        <v>0</v>
      </c>
      <c r="X340" s="475"/>
      <c r="Y340" s="563"/>
      <c r="Z340" s="493">
        <f>'事業精算 (40)'!$M$37</f>
        <v>0</v>
      </c>
      <c r="AA340" s="563" t="s">
        <v>24</v>
      </c>
      <c r="AB340" s="563">
        <f>'事業精算 (40)'!$O$37</f>
        <v>0</v>
      </c>
      <c r="AC340" s="563" t="s">
        <v>24</v>
      </c>
      <c r="AD340" s="492">
        <f>'事業精算 (40)'!$Q$37</f>
        <v>0</v>
      </c>
      <c r="AE340" s="479" t="s">
        <v>16</v>
      </c>
      <c r="AF340" s="563" t="s">
        <v>104</v>
      </c>
      <c r="AG340" s="480">
        <f>'事業精算 (40)'!$J$42</f>
        <v>0</v>
      </c>
      <c r="AH340" s="479" t="s">
        <v>17</v>
      </c>
      <c r="AI340" s="563" t="s">
        <v>390</v>
      </c>
      <c r="AJ340" s="482">
        <f>'事業精算 (40)'!$J$49</f>
        <v>0</v>
      </c>
      <c r="AK340" s="479"/>
      <c r="AL340" s="563"/>
      <c r="AM340" s="482"/>
      <c r="AN340" s="483"/>
      <c r="AO340" s="475"/>
      <c r="AP340" s="482"/>
      <c r="AQ340" s="483"/>
      <c r="AR340" s="475"/>
      <c r="AS340" s="482"/>
      <c r="AT340" s="614"/>
      <c r="AU340" s="614"/>
      <c r="AV340" s="475"/>
      <c r="AW340" s="484"/>
      <c r="AX340" s="485"/>
      <c r="AY340" s="529"/>
      <c r="AZ340" s="529"/>
      <c r="BA340" s="529"/>
      <c r="BB340" s="529"/>
      <c r="BC340" s="529"/>
      <c r="BD340" s="529"/>
      <c r="BF340" s="487"/>
      <c r="BG340" s="483"/>
      <c r="BH340" s="487"/>
    </row>
    <row r="341" spans="1:60" s="526" customFormat="1" ht="21" customHeight="1" x14ac:dyDescent="0.15">
      <c r="A341" s="887"/>
      <c r="B341" s="896"/>
      <c r="C341" s="897"/>
      <c r="D341" s="897"/>
      <c r="E341" s="898"/>
      <c r="F341" s="494" t="s">
        <v>85</v>
      </c>
      <c r="G341" s="475">
        <f>'事業精算 (40)'!$I$9</f>
        <v>0</v>
      </c>
      <c r="H341" s="495" t="s">
        <v>13</v>
      </c>
      <c r="I341" s="189"/>
      <c r="J341" s="496" t="s">
        <v>20</v>
      </c>
      <c r="K341" s="497">
        <f>'事業精算 (40)'!$K$20</f>
        <v>0</v>
      </c>
      <c r="L341" s="563" t="s">
        <v>21</v>
      </c>
      <c r="M341" s="563">
        <f>'事業精算 (40)'!$M$20</f>
        <v>0</v>
      </c>
      <c r="N341" s="498" t="s">
        <v>22</v>
      </c>
      <c r="O341" s="189"/>
      <c r="P341" s="491">
        <f>'事業精算 (40)'!$M$30</f>
        <v>0</v>
      </c>
      <c r="Q341" s="563" t="s">
        <v>24</v>
      </c>
      <c r="R341" s="563">
        <f>'事業精算 (40)'!$O$30</f>
        <v>0</v>
      </c>
      <c r="S341" s="563" t="s">
        <v>24</v>
      </c>
      <c r="T341" s="492">
        <f>'事業精算 (40)'!$Q$30</f>
        <v>0</v>
      </c>
      <c r="U341" s="493">
        <f>'事業精算 (40)'!$M$34</f>
        <v>0</v>
      </c>
      <c r="V341" s="563" t="s">
        <v>24</v>
      </c>
      <c r="W341" s="563">
        <f>'事業精算 (40)'!$O$34</f>
        <v>0</v>
      </c>
      <c r="X341" s="475"/>
      <c r="Y341" s="563"/>
      <c r="Z341" s="493">
        <f>'事業精算 (40)'!$M$38</f>
        <v>0</v>
      </c>
      <c r="AA341" s="563" t="s">
        <v>24</v>
      </c>
      <c r="AB341" s="563">
        <f>'事業精算 (40)'!$O$38</f>
        <v>0</v>
      </c>
      <c r="AC341" s="563" t="s">
        <v>24</v>
      </c>
      <c r="AD341" s="492">
        <f>'事業精算 (40)'!$Q$38</f>
        <v>0</v>
      </c>
      <c r="AE341" s="479" t="s">
        <v>18</v>
      </c>
      <c r="AF341" s="563" t="s">
        <v>72</v>
      </c>
      <c r="AG341" s="480">
        <f>'事業精算 (40)'!$J$43</f>
        <v>0</v>
      </c>
      <c r="AH341" s="479"/>
      <c r="AI341" s="563"/>
      <c r="AJ341" s="482"/>
      <c r="AK341" s="479"/>
      <c r="AL341" s="563"/>
      <c r="AM341" s="482"/>
      <c r="AN341" s="483"/>
      <c r="AO341" s="475"/>
      <c r="AP341" s="482"/>
      <c r="AQ341" s="483"/>
      <c r="AR341" s="475"/>
      <c r="AS341" s="482"/>
      <c r="AT341" s="614"/>
      <c r="AU341" s="614"/>
      <c r="AV341" s="475"/>
      <c r="AW341" s="484"/>
      <c r="AX341" s="485"/>
      <c r="AY341" s="529"/>
      <c r="AZ341" s="529"/>
      <c r="BA341" s="529"/>
      <c r="BB341" s="529"/>
      <c r="BC341" s="529"/>
      <c r="BD341" s="529"/>
      <c r="BF341" s="487">
        <f>P341*R341*T341</f>
        <v>0</v>
      </c>
      <c r="BG341" s="483">
        <f>U341*W341</f>
        <v>0</v>
      </c>
      <c r="BH341" s="487">
        <f>Z341*AB341*AD341</f>
        <v>0</v>
      </c>
    </row>
    <row r="342" spans="1:60" s="526" customFormat="1" ht="21" customHeight="1" x14ac:dyDescent="0.15">
      <c r="A342" s="887"/>
      <c r="B342" s="899" t="s">
        <v>39</v>
      </c>
      <c r="C342" s="900"/>
      <c r="D342" s="900"/>
      <c r="E342" s="901"/>
      <c r="F342" s="483"/>
      <c r="G342" s="475"/>
      <c r="H342" s="489"/>
      <c r="I342" s="189"/>
      <c r="J342" s="472" t="s">
        <v>17</v>
      </c>
      <c r="K342" s="490" t="s">
        <v>198</v>
      </c>
      <c r="L342" s="904">
        <f>'事業精算 (40)'!$G$18</f>
        <v>0</v>
      </c>
      <c r="M342" s="904"/>
      <c r="N342" s="905"/>
      <c r="O342" s="189"/>
      <c r="P342" s="491">
        <f>'事業精算 (40)'!$M$31</f>
        <v>0</v>
      </c>
      <c r="Q342" s="563" t="s">
        <v>411</v>
      </c>
      <c r="R342" s="563">
        <f>'事業精算 (40)'!$O$31</f>
        <v>0</v>
      </c>
      <c r="S342" s="902" t="s">
        <v>410</v>
      </c>
      <c r="T342" s="903"/>
      <c r="U342" s="493">
        <f>'事業精算 (40)'!$M$35</f>
        <v>0</v>
      </c>
      <c r="V342" s="563" t="s">
        <v>411</v>
      </c>
      <c r="W342" s="563">
        <f>'事業精算 (40)'!$O$35</f>
        <v>0</v>
      </c>
      <c r="X342" s="923" t="s">
        <v>410</v>
      </c>
      <c r="Y342" s="924"/>
      <c r="Z342" s="493">
        <f>'事業精算 (40)'!$M$39</f>
        <v>0</v>
      </c>
      <c r="AA342" s="563" t="s">
        <v>411</v>
      </c>
      <c r="AB342" s="563">
        <f>'事業精算 (40)'!$O$39</f>
        <v>0</v>
      </c>
      <c r="AC342" s="902" t="s">
        <v>410</v>
      </c>
      <c r="AD342" s="903"/>
      <c r="AE342" s="479" t="s">
        <v>27</v>
      </c>
      <c r="AF342" s="563" t="s">
        <v>74</v>
      </c>
      <c r="AG342" s="480">
        <f>'事業精算 (40)'!$J$44</f>
        <v>0</v>
      </c>
      <c r="AH342" s="479"/>
      <c r="AI342" s="563"/>
      <c r="AJ342" s="482"/>
      <c r="AK342" s="479"/>
      <c r="AL342" s="563"/>
      <c r="AM342" s="482"/>
      <c r="AN342" s="483"/>
      <c r="AO342" s="475"/>
      <c r="AP342" s="482"/>
      <c r="AQ342" s="483"/>
      <c r="AR342" s="475"/>
      <c r="AS342" s="482"/>
      <c r="AT342" s="614"/>
      <c r="AU342" s="614"/>
      <c r="AV342" s="475"/>
      <c r="AW342" s="484"/>
      <c r="AX342" s="485"/>
      <c r="AY342" s="529"/>
      <c r="AZ342" s="529"/>
      <c r="BA342" s="529"/>
      <c r="BB342" s="529"/>
      <c r="BC342" s="529"/>
      <c r="BD342" s="529"/>
      <c r="BF342" s="487">
        <f>P342*R342*T342</f>
        <v>0</v>
      </c>
      <c r="BG342" s="483">
        <f>U342*W342</f>
        <v>0</v>
      </c>
      <c r="BH342" s="487">
        <f>Z342*AB342*AD342</f>
        <v>0</v>
      </c>
    </row>
    <row r="343" spans="1:60" s="526" customFormat="1" ht="21" customHeight="1" x14ac:dyDescent="0.15">
      <c r="A343" s="887"/>
      <c r="B343" s="906">
        <f>'事業精算 (40)'!$C$12</f>
        <v>0</v>
      </c>
      <c r="C343" s="907"/>
      <c r="D343" s="907"/>
      <c r="E343" s="908"/>
      <c r="F343" s="483"/>
      <c r="G343" s="475"/>
      <c r="H343" s="489"/>
      <c r="I343" s="189"/>
      <c r="J343" s="472" t="s">
        <v>19</v>
      </c>
      <c r="K343" s="555" t="s">
        <v>200</v>
      </c>
      <c r="L343" s="912">
        <f>'事業精算 (40)'!$G$21</f>
        <v>0</v>
      </c>
      <c r="M343" s="912"/>
      <c r="N343" s="913"/>
      <c r="O343" s="189"/>
      <c r="P343" s="499"/>
      <c r="Q343" s="563"/>
      <c r="R343" s="475"/>
      <c r="S343" s="563"/>
      <c r="T343" s="482"/>
      <c r="U343" s="483"/>
      <c r="V343" s="563"/>
      <c r="W343" s="475"/>
      <c r="X343" s="475"/>
      <c r="Y343" s="475"/>
      <c r="Z343" s="483"/>
      <c r="AA343" s="563"/>
      <c r="AB343" s="475"/>
      <c r="AC343" s="563"/>
      <c r="AD343" s="482"/>
      <c r="AE343" s="479" t="s">
        <v>31</v>
      </c>
      <c r="AF343" s="500" t="s">
        <v>30</v>
      </c>
      <c r="AG343" s="480">
        <f>'事業精算 (40)'!$J$45</f>
        <v>0</v>
      </c>
      <c r="AH343" s="479"/>
      <c r="AI343" s="563"/>
      <c r="AJ343" s="482"/>
      <c r="AK343" s="479"/>
      <c r="AL343" s="555"/>
      <c r="AM343" s="501"/>
      <c r="AN343" s="502"/>
      <c r="AO343" s="561"/>
      <c r="AP343" s="501"/>
      <c r="AQ343" s="502"/>
      <c r="AR343" s="561"/>
      <c r="AS343" s="501"/>
      <c r="AT343" s="615"/>
      <c r="AU343" s="615"/>
      <c r="AV343" s="561"/>
      <c r="AW343" s="484"/>
      <c r="AX343" s="485"/>
      <c r="AY343" s="529"/>
      <c r="AZ343" s="529"/>
      <c r="BA343" s="529"/>
      <c r="BB343" s="529"/>
      <c r="BC343" s="529"/>
      <c r="BD343" s="529"/>
      <c r="BF343" s="487">
        <f>P343*R343*T343</f>
        <v>0</v>
      </c>
      <c r="BG343" s="483">
        <f>U343*W343</f>
        <v>0</v>
      </c>
      <c r="BH343" s="487">
        <f>Z343*AB343*AD343</f>
        <v>0</v>
      </c>
    </row>
    <row r="344" spans="1:60" s="526" customFormat="1" ht="21" customHeight="1" thickBot="1" x14ac:dyDescent="0.2">
      <c r="A344" s="888"/>
      <c r="B344" s="909"/>
      <c r="C344" s="910"/>
      <c r="D344" s="910"/>
      <c r="E344" s="911"/>
      <c r="F344" s="504"/>
      <c r="G344" s="505"/>
      <c r="H344" s="506"/>
      <c r="I344" s="189"/>
      <c r="J344" s="472" t="s">
        <v>27</v>
      </c>
      <c r="K344" s="563" t="s">
        <v>201</v>
      </c>
      <c r="L344" s="914">
        <f>'事業精算 (40)'!$G$22</f>
        <v>0</v>
      </c>
      <c r="M344" s="914"/>
      <c r="N344" s="915"/>
      <c r="O344" s="189"/>
      <c r="P344" s="507"/>
      <c r="Q344" s="508"/>
      <c r="R344" s="505"/>
      <c r="S344" s="508"/>
      <c r="T344" s="509"/>
      <c r="U344" s="504"/>
      <c r="V344" s="508"/>
      <c r="W344" s="505"/>
      <c r="X344" s="505"/>
      <c r="Y344" s="505"/>
      <c r="Z344" s="504"/>
      <c r="AA344" s="508"/>
      <c r="AB344" s="505"/>
      <c r="AC344" s="508"/>
      <c r="AD344" s="509"/>
      <c r="AE344" s="510" t="s">
        <v>70</v>
      </c>
      <c r="AF344" s="508" t="s">
        <v>73</v>
      </c>
      <c r="AG344" s="511">
        <f>'事業精算 (40)'!$J$46</f>
        <v>0</v>
      </c>
      <c r="AH344" s="510"/>
      <c r="AI344" s="508"/>
      <c r="AJ344" s="509"/>
      <c r="AK344" s="510"/>
      <c r="AL344" s="508"/>
      <c r="AM344" s="509"/>
      <c r="AN344" s="504"/>
      <c r="AO344" s="505"/>
      <c r="AP344" s="509"/>
      <c r="AQ344" s="504"/>
      <c r="AR344" s="505"/>
      <c r="AS344" s="509"/>
      <c r="AT344" s="505"/>
      <c r="AU344" s="505"/>
      <c r="AV344" s="505"/>
      <c r="AW344" s="512"/>
      <c r="AX344" s="513"/>
      <c r="AY344" s="529"/>
      <c r="AZ344" s="529"/>
      <c r="BA344" s="529"/>
      <c r="BB344" s="529"/>
      <c r="BC344" s="529"/>
      <c r="BD344" s="529"/>
      <c r="BF344" s="514">
        <f>P344*R344*T344</f>
        <v>0</v>
      </c>
      <c r="BG344" s="504">
        <f>U344*W344</f>
        <v>0</v>
      </c>
      <c r="BH344" s="514">
        <f>Z344*AB344*AD344</f>
        <v>0</v>
      </c>
    </row>
    <row r="345" spans="1:60" s="526" customFormat="1" ht="21" customHeight="1" x14ac:dyDescent="0.15">
      <c r="A345" s="519" t="s">
        <v>7</v>
      </c>
      <c r="B345" s="520">
        <f>SUM(B338,B330,B322,B314)</f>
        <v>0</v>
      </c>
      <c r="C345" s="521" t="s">
        <v>135</v>
      </c>
      <c r="D345" s="521">
        <f>SUM(D338,D330,D314,D322)</f>
        <v>0</v>
      </c>
      <c r="E345" s="522" t="s">
        <v>335</v>
      </c>
      <c r="F345" s="557">
        <f>F313+F321+F329+F337</f>
        <v>0</v>
      </c>
      <c r="G345" s="558">
        <f>G313+G321+G329+G337</f>
        <v>0</v>
      </c>
      <c r="H345" s="525">
        <f>H313+H321+H329+H337</f>
        <v>0</v>
      </c>
      <c r="J345" s="953">
        <f>K313+K321+K329+K337</f>
        <v>0</v>
      </c>
      <c r="K345" s="954"/>
      <c r="L345" s="954"/>
      <c r="M345" s="954"/>
      <c r="N345" s="955"/>
      <c r="P345" s="956">
        <f>P313+P321+P329+P337</f>
        <v>0</v>
      </c>
      <c r="Q345" s="926"/>
      <c r="R345" s="926"/>
      <c r="S345" s="926"/>
      <c r="T345" s="927"/>
      <c r="U345" s="957">
        <f>U313+U321+U329+U337</f>
        <v>0</v>
      </c>
      <c r="V345" s="958"/>
      <c r="W345" s="958"/>
      <c r="X345" s="958"/>
      <c r="Y345" s="959"/>
      <c r="Z345" s="925">
        <f>Z313+Z321+Z329+Z337</f>
        <v>0</v>
      </c>
      <c r="AA345" s="926"/>
      <c r="AB345" s="926"/>
      <c r="AC345" s="926"/>
      <c r="AD345" s="927"/>
      <c r="AE345" s="925">
        <f>AE313+AE321+AE329+AE337</f>
        <v>0</v>
      </c>
      <c r="AF345" s="926"/>
      <c r="AG345" s="927"/>
      <c r="AH345" s="925">
        <f>AH313+AH321+AH329+AH337</f>
        <v>0</v>
      </c>
      <c r="AI345" s="926"/>
      <c r="AJ345" s="927"/>
      <c r="AK345" s="925">
        <f>AK313+AK321+AK329+AK337</f>
        <v>0</v>
      </c>
      <c r="AL345" s="926"/>
      <c r="AM345" s="927"/>
      <c r="AN345" s="925">
        <f>AN313+AN321+AN329+AN337</f>
        <v>0</v>
      </c>
      <c r="AO345" s="926"/>
      <c r="AP345" s="927"/>
      <c r="AQ345" s="925">
        <f>AQ313+AQ321+AQ329+AQ337</f>
        <v>0</v>
      </c>
      <c r="AR345" s="926"/>
      <c r="AS345" s="927"/>
      <c r="AT345" s="603">
        <f>AT313+AT321+AT329+AT337</f>
        <v>0</v>
      </c>
      <c r="AU345" s="603">
        <f>AU313+AU321+AU329+AU337</f>
        <v>0</v>
      </c>
      <c r="AV345" s="558">
        <f>AV313+AV321+AV329+AV337</f>
        <v>0</v>
      </c>
      <c r="AW345" s="527">
        <f>AW313+AW321+AW329+AW337</f>
        <v>0</v>
      </c>
      <c r="AX345" s="528">
        <f>AX313+AX321+AX329+AX337</f>
        <v>0</v>
      </c>
      <c r="AY345" s="529"/>
      <c r="AZ345" s="529"/>
      <c r="BA345" s="529"/>
      <c r="BB345" s="529"/>
      <c r="BC345" s="529"/>
      <c r="BD345" s="529"/>
      <c r="BF345" s="530"/>
      <c r="BG345" s="531"/>
      <c r="BH345" s="530"/>
    </row>
    <row r="346" spans="1:60" s="526" customFormat="1" ht="21" customHeight="1" thickBot="1" x14ac:dyDescent="0.2">
      <c r="A346" s="532" t="s">
        <v>48</v>
      </c>
      <c r="B346" s="533">
        <f>B345+B312</f>
        <v>0</v>
      </c>
      <c r="C346" s="534" t="s">
        <v>135</v>
      </c>
      <c r="D346" s="534">
        <f>D345+D312</f>
        <v>1</v>
      </c>
      <c r="E346" s="535" t="s">
        <v>335</v>
      </c>
      <c r="F346" s="560">
        <f>F312+F345</f>
        <v>5</v>
      </c>
      <c r="G346" s="559">
        <f>G312+G345</f>
        <v>26</v>
      </c>
      <c r="H346" s="538">
        <f>H312+H345</f>
        <v>31</v>
      </c>
      <c r="J346" s="928">
        <f>J312+J345</f>
        <v>1017800</v>
      </c>
      <c r="K346" s="929">
        <f>K312+K345</f>
        <v>0</v>
      </c>
      <c r="L346" s="929">
        <f>L312+L345</f>
        <v>0</v>
      </c>
      <c r="M346" s="929">
        <f>M312+M345</f>
        <v>0</v>
      </c>
      <c r="N346" s="930">
        <f>N312+N345</f>
        <v>0</v>
      </c>
      <c r="P346" s="931">
        <f t="shared" ref="P346:U346" si="18">P312+P345</f>
        <v>5000</v>
      </c>
      <c r="Q346" s="932">
        <f t="shared" si="18"/>
        <v>0</v>
      </c>
      <c r="R346" s="932">
        <f t="shared" si="18"/>
        <v>0</v>
      </c>
      <c r="S346" s="932">
        <f t="shared" si="18"/>
        <v>0</v>
      </c>
      <c r="T346" s="933">
        <f t="shared" si="18"/>
        <v>0</v>
      </c>
      <c r="U346" s="934">
        <f t="shared" si="18"/>
        <v>2300</v>
      </c>
      <c r="V346" s="935"/>
      <c r="W346" s="935"/>
      <c r="X346" s="935"/>
      <c r="Y346" s="936"/>
      <c r="Z346" s="937">
        <f t="shared" ref="Z346:AX346" si="19">Z312+Z345</f>
        <v>0</v>
      </c>
      <c r="AA346" s="932">
        <f t="shared" si="19"/>
        <v>0</v>
      </c>
      <c r="AB346" s="932">
        <f t="shared" si="19"/>
        <v>0</v>
      </c>
      <c r="AC346" s="932">
        <f t="shared" si="19"/>
        <v>0</v>
      </c>
      <c r="AD346" s="933">
        <f t="shared" si="19"/>
        <v>0</v>
      </c>
      <c r="AE346" s="937">
        <f t="shared" si="19"/>
        <v>15500</v>
      </c>
      <c r="AF346" s="932">
        <f t="shared" si="19"/>
        <v>0</v>
      </c>
      <c r="AG346" s="933">
        <f t="shared" si="19"/>
        <v>0</v>
      </c>
      <c r="AH346" s="937">
        <f t="shared" si="19"/>
        <v>0</v>
      </c>
      <c r="AI346" s="932">
        <f t="shared" si="19"/>
        <v>0</v>
      </c>
      <c r="AJ346" s="933">
        <f t="shared" si="19"/>
        <v>0</v>
      </c>
      <c r="AK346" s="937">
        <f t="shared" si="19"/>
        <v>5000</v>
      </c>
      <c r="AL346" s="932">
        <f t="shared" si="19"/>
        <v>0</v>
      </c>
      <c r="AM346" s="933">
        <f t="shared" si="19"/>
        <v>0</v>
      </c>
      <c r="AN346" s="937">
        <f t="shared" si="19"/>
        <v>0</v>
      </c>
      <c r="AO346" s="932">
        <f t="shared" si="19"/>
        <v>0</v>
      </c>
      <c r="AP346" s="933">
        <f t="shared" si="19"/>
        <v>0</v>
      </c>
      <c r="AQ346" s="937">
        <f t="shared" si="19"/>
        <v>0</v>
      </c>
      <c r="AR346" s="932">
        <f t="shared" si="19"/>
        <v>0</v>
      </c>
      <c r="AS346" s="933">
        <f t="shared" si="19"/>
        <v>0</v>
      </c>
      <c r="AT346" s="539">
        <f t="shared" si="19"/>
        <v>300000</v>
      </c>
      <c r="AU346" s="539">
        <f t="shared" si="19"/>
        <v>690000</v>
      </c>
      <c r="AV346" s="539">
        <f t="shared" si="19"/>
        <v>0</v>
      </c>
      <c r="AW346" s="540">
        <f t="shared" si="19"/>
        <v>1017800</v>
      </c>
      <c r="AX346" s="541">
        <f t="shared" si="19"/>
        <v>0</v>
      </c>
      <c r="AY346" s="529"/>
      <c r="AZ346" s="529"/>
      <c r="BA346" s="529"/>
      <c r="BB346" s="529"/>
      <c r="BC346" s="529"/>
      <c r="BD346" s="529"/>
      <c r="BF346" s="530"/>
      <c r="BG346" s="531"/>
      <c r="BH346" s="530"/>
    </row>
    <row r="347" spans="1:60" s="526" customFormat="1" ht="21" customHeight="1" x14ac:dyDescent="0.15">
      <c r="A347" s="529"/>
      <c r="B347" s="529"/>
      <c r="C347" s="529"/>
      <c r="D347" s="529"/>
      <c r="E347" s="529"/>
      <c r="F347" s="529"/>
      <c r="H347" s="529"/>
      <c r="I347" s="529"/>
      <c r="J347" s="529"/>
      <c r="AT347" s="529"/>
      <c r="AU347" s="529"/>
      <c r="BF347" s="464"/>
      <c r="BG347" s="465"/>
      <c r="BH347" s="464"/>
    </row>
    <row r="348" spans="1:60" s="526" customFormat="1" ht="21" customHeight="1" x14ac:dyDescent="0.15">
      <c r="A348" s="529"/>
      <c r="B348" s="529"/>
      <c r="C348" s="529"/>
      <c r="D348" s="529"/>
      <c r="E348" s="529"/>
      <c r="F348" s="529"/>
      <c r="H348" s="529"/>
      <c r="I348" s="529"/>
      <c r="J348" s="529"/>
      <c r="AT348" s="529"/>
      <c r="AU348" s="529"/>
    </row>
    <row r="349" spans="1:60" s="526" customFormat="1" ht="21" customHeight="1" x14ac:dyDescent="0.15">
      <c r="A349" s="529"/>
      <c r="B349" s="529"/>
      <c r="C349" s="529"/>
      <c r="D349" s="529"/>
      <c r="E349" s="529"/>
      <c r="F349" s="529"/>
      <c r="H349" s="529"/>
      <c r="I349" s="529"/>
      <c r="J349" s="529"/>
      <c r="AT349" s="529"/>
      <c r="AU349" s="529"/>
    </row>
    <row r="350" spans="1:60" s="526" customFormat="1" ht="21" customHeight="1" x14ac:dyDescent="0.15">
      <c r="A350" s="529"/>
      <c r="B350" s="529"/>
      <c r="C350" s="529"/>
      <c r="D350" s="529"/>
      <c r="E350" s="529"/>
      <c r="F350" s="529"/>
      <c r="H350" s="529"/>
      <c r="I350" s="529"/>
      <c r="J350" s="529"/>
      <c r="AT350" s="529"/>
      <c r="AU350" s="529"/>
    </row>
    <row r="351" spans="1:60" s="526" customFormat="1" ht="21" customHeight="1" x14ac:dyDescent="0.15">
      <c r="A351" s="529"/>
      <c r="B351" s="529"/>
      <c r="C351" s="529"/>
      <c r="D351" s="529"/>
      <c r="E351" s="529"/>
      <c r="F351" s="529"/>
      <c r="H351" s="529"/>
      <c r="I351" s="529"/>
      <c r="J351" s="529"/>
      <c r="AT351" s="529"/>
      <c r="AU351" s="529"/>
    </row>
    <row r="352" spans="1:60" s="526" customFormat="1" ht="21" customHeight="1" x14ac:dyDescent="0.15">
      <c r="A352" s="529"/>
      <c r="B352" s="529"/>
      <c r="C352" s="529"/>
      <c r="D352" s="529"/>
      <c r="E352" s="529"/>
      <c r="F352" s="529"/>
      <c r="H352" s="529"/>
      <c r="I352" s="529"/>
      <c r="J352" s="529"/>
      <c r="AT352" s="529"/>
      <c r="AU352" s="529"/>
    </row>
    <row r="353" spans="1:51" s="526" customFormat="1" ht="21" customHeight="1" x14ac:dyDescent="0.15">
      <c r="A353" s="529"/>
      <c r="B353"/>
      <c r="C353" s="529"/>
      <c r="D353" s="529"/>
      <c r="E353" s="529"/>
      <c r="F353" s="529"/>
      <c r="H353" s="529"/>
      <c r="I353" s="529"/>
      <c r="J353" s="529"/>
      <c r="AT353" s="529"/>
      <c r="AU353" s="529"/>
    </row>
    <row r="354" spans="1:51" ht="13.5" thickBot="1" x14ac:dyDescent="0.2">
      <c r="B354">
        <f>B346</f>
        <v>0</v>
      </c>
      <c r="C354" t="s">
        <v>105</v>
      </c>
      <c r="D354">
        <f>D346</f>
        <v>1</v>
      </c>
      <c r="E354" t="s">
        <v>26</v>
      </c>
      <c r="K354" t="s">
        <v>233</v>
      </c>
      <c r="AX354" s="150"/>
      <c r="AY354" s="150"/>
    </row>
    <row r="355" spans="1:51" ht="13.5" thickBot="1" x14ac:dyDescent="0.2">
      <c r="J355" s="832" t="s">
        <v>49</v>
      </c>
      <c r="K355" s="833"/>
      <c r="L355" s="833"/>
      <c r="M355" s="833"/>
      <c r="N355" s="834"/>
      <c r="O355" s="43"/>
      <c r="P355" s="837" t="s">
        <v>202</v>
      </c>
      <c r="Q355" s="838"/>
      <c r="R355" s="838"/>
      <c r="S355" s="838"/>
      <c r="T355" s="838"/>
      <c r="U355" s="838"/>
      <c r="V355" s="838"/>
      <c r="W355" s="838"/>
      <c r="X355" s="838"/>
      <c r="Y355" s="838"/>
      <c r="Z355" s="838"/>
      <c r="AA355" s="838"/>
      <c r="AB355" s="838"/>
      <c r="AC355" s="838"/>
      <c r="AD355" s="838"/>
      <c r="AE355" s="838"/>
      <c r="AF355" s="838"/>
      <c r="AG355" s="838"/>
      <c r="AH355" s="838"/>
      <c r="AI355" s="838"/>
      <c r="AJ355" s="838"/>
      <c r="AK355" s="838"/>
      <c r="AL355" s="838"/>
      <c r="AM355" s="838"/>
      <c r="AN355" s="838"/>
      <c r="AO355" s="838"/>
      <c r="AP355" s="838"/>
      <c r="AQ355" s="838"/>
      <c r="AR355" s="838"/>
      <c r="AS355" s="43"/>
      <c r="AT355" s="43"/>
      <c r="AU355" s="43"/>
      <c r="AV355" s="43" t="s">
        <v>23</v>
      </c>
      <c r="AW355" s="185"/>
      <c r="AX355" s="185"/>
      <c r="AY355" t="s">
        <v>428</v>
      </c>
    </row>
    <row r="356" spans="1:51" ht="13.5" thickBot="1" x14ac:dyDescent="0.2">
      <c r="J356" s="835"/>
      <c r="K356" s="770"/>
      <c r="L356" s="770"/>
      <c r="M356" s="770"/>
      <c r="N356" s="836"/>
      <c r="P356" s="839" t="s">
        <v>2</v>
      </c>
      <c r="Q356" s="840"/>
      <c r="R356" s="840"/>
      <c r="S356" s="840"/>
      <c r="T356" s="841"/>
      <c r="U356" s="842" t="s">
        <v>191</v>
      </c>
      <c r="V356" s="840"/>
      <c r="W356" s="840"/>
      <c r="X356" s="840"/>
      <c r="Y356" s="840"/>
      <c r="Z356" s="840"/>
      <c r="AA356" s="840"/>
      <c r="AB356" s="840"/>
      <c r="AC356" s="840"/>
      <c r="AD356" s="841"/>
      <c r="AE356" s="843" t="s">
        <v>94</v>
      </c>
      <c r="AF356" s="844"/>
      <c r="AG356" s="845"/>
      <c r="AH356" s="843" t="s">
        <v>5</v>
      </c>
      <c r="AI356" s="844"/>
      <c r="AJ356" s="845"/>
      <c r="AK356" s="847" t="s">
        <v>197</v>
      </c>
      <c r="AL356" s="848"/>
      <c r="AM356" s="849"/>
      <c r="AN356" s="843" t="s">
        <v>119</v>
      </c>
      <c r="AO356" s="844"/>
      <c r="AP356" s="845"/>
      <c r="AQ356" s="847" t="s">
        <v>192</v>
      </c>
      <c r="AR356" s="848"/>
      <c r="AS356" s="849"/>
      <c r="AT356" s="819" t="s">
        <v>465</v>
      </c>
      <c r="AU356" s="819" t="s">
        <v>464</v>
      </c>
      <c r="AV356" s="819" t="s">
        <v>96</v>
      </c>
      <c r="AW356" s="821" t="s">
        <v>7</v>
      </c>
      <c r="AX356" s="821" t="s">
        <v>7</v>
      </c>
      <c r="AY356" s="415">
        <f>SUM(AZ4:AZ444)</f>
        <v>3</v>
      </c>
    </row>
    <row r="357" spans="1:51" ht="13.5" thickBot="1" x14ac:dyDescent="0.2">
      <c r="E357" s="73" t="s">
        <v>10</v>
      </c>
      <c r="F357" s="831">
        <f>SUM(F358,F359)</f>
        <v>26</v>
      </c>
      <c r="G357" s="831"/>
      <c r="J357" s="49"/>
      <c r="N357" s="145" t="s">
        <v>23</v>
      </c>
      <c r="P357" s="45" t="s">
        <v>190</v>
      </c>
      <c r="Q357" s="24"/>
      <c r="R357" s="24"/>
      <c r="S357" s="24"/>
      <c r="T357" s="25"/>
      <c r="U357" s="23" t="s">
        <v>3</v>
      </c>
      <c r="V357" s="24"/>
      <c r="W357" s="25"/>
      <c r="X357" s="24"/>
      <c r="Y357" s="24"/>
      <c r="Z357" s="23" t="s">
        <v>4</v>
      </c>
      <c r="AA357" s="24"/>
      <c r="AB357" s="24"/>
      <c r="AC357" s="24"/>
      <c r="AD357" s="25"/>
      <c r="AE357" s="846"/>
      <c r="AF357" s="774"/>
      <c r="AG357" s="802"/>
      <c r="AH357" s="846"/>
      <c r="AI357" s="774"/>
      <c r="AJ357" s="802"/>
      <c r="AK357" s="850"/>
      <c r="AL357" s="851"/>
      <c r="AM357" s="852"/>
      <c r="AN357" s="846"/>
      <c r="AO357" s="774"/>
      <c r="AP357" s="802"/>
      <c r="AQ357" s="850"/>
      <c r="AR357" s="851"/>
      <c r="AS357" s="852"/>
      <c r="AT357" s="820"/>
      <c r="AU357" s="820"/>
      <c r="AV357" s="820"/>
      <c r="AW357" s="822"/>
      <c r="AX357" s="822"/>
    </row>
    <row r="358" spans="1:51" ht="20.25" customHeight="1" x14ac:dyDescent="0.15">
      <c r="E358" t="s">
        <v>338</v>
      </c>
      <c r="F358" s="831">
        <f>SUM(G10,G18,G26,G34,G44,G52,G60,G68,G78,G86,G94,G102,G112,G120,G128,G136,G146,G154,G162,G170,G180,)+SUM(G272,G282,G290,G298,G306,G316,G324,G332,G340,G188,G196,G204,G214,G222,G230,G238,G248,G256,G264)</f>
        <v>14</v>
      </c>
      <c r="G358" s="831"/>
      <c r="J358" s="171"/>
      <c r="K358" s="864">
        <f>K377+K389</f>
        <v>0</v>
      </c>
      <c r="L358" s="864"/>
      <c r="M358" s="864"/>
      <c r="N358" s="865"/>
      <c r="P358" s="1066">
        <f>SUM(P377,P389)</f>
        <v>5000</v>
      </c>
      <c r="Q358" s="1067"/>
      <c r="R358" s="1067"/>
      <c r="S358" s="1067"/>
      <c r="T358" s="1068"/>
      <c r="U358" s="1066">
        <f>SUM(U377,U389)</f>
        <v>2300</v>
      </c>
      <c r="V358" s="1067"/>
      <c r="W358" s="1067"/>
      <c r="X358" s="1067"/>
      <c r="Y358" s="1068"/>
      <c r="Z358" s="1066">
        <f>SUM(Z377,Z389)</f>
        <v>0</v>
      </c>
      <c r="AA358" s="1067"/>
      <c r="AB358" s="1067"/>
      <c r="AC358" s="1067"/>
      <c r="AD358" s="1068"/>
      <c r="AE358" s="857">
        <f>AE377+AE389</f>
        <v>15500</v>
      </c>
      <c r="AF358" s="858"/>
      <c r="AG358" s="859"/>
      <c r="AH358" s="857">
        <f>AH377+AH389</f>
        <v>0</v>
      </c>
      <c r="AI358" s="858"/>
      <c r="AJ358" s="859"/>
      <c r="AK358" s="857">
        <f>AK377+AK389</f>
        <v>5000</v>
      </c>
      <c r="AL358" s="858"/>
      <c r="AM358" s="859"/>
      <c r="AN358" s="857">
        <f>AN377+AN389</f>
        <v>0</v>
      </c>
      <c r="AO358" s="858"/>
      <c r="AP358" s="859"/>
      <c r="AQ358" s="857">
        <f>AQ377+AQ389</f>
        <v>0</v>
      </c>
      <c r="AR358" s="858"/>
      <c r="AS358" s="859"/>
      <c r="AT358" s="604">
        <f>AT377+AT389</f>
        <v>300000</v>
      </c>
      <c r="AU358" s="604">
        <f>AU377+AU389</f>
        <v>690000</v>
      </c>
      <c r="AV358" s="161">
        <f>AV377+AV389</f>
        <v>0</v>
      </c>
      <c r="AW358" s="186">
        <f>AW377+AW389</f>
        <v>1017800</v>
      </c>
      <c r="AX358" s="186">
        <f>AX346</f>
        <v>0</v>
      </c>
    </row>
    <row r="359" spans="1:51" ht="20.25" customHeight="1" x14ac:dyDescent="0.15">
      <c r="E359" t="s">
        <v>339</v>
      </c>
      <c r="F359" s="831">
        <f>SUM(G11,G19,G27,G35,G45,G53,G61,G69,G79,G87,G95,G103,G113,G121,G129,G137,G147,G155,G163,G171,G181,)+SUM(G273,G283,G291,G299,G307,G317,G325,G333,G341,G189,G197,G205,G215,G223,G231,G239,G249,G257,G265)</f>
        <v>12</v>
      </c>
      <c r="G359" s="831"/>
      <c r="J359" s="40" t="s">
        <v>453</v>
      </c>
      <c r="K359" s="4" t="s">
        <v>196</v>
      </c>
      <c r="L359" s="860">
        <f>SUM(L378,L390)</f>
        <v>1000000</v>
      </c>
      <c r="M359" s="860"/>
      <c r="N359" s="861"/>
      <c r="P359" s="47"/>
      <c r="R359" s="12"/>
      <c r="T359" s="13"/>
      <c r="U359" s="11"/>
      <c r="W359" s="12"/>
      <c r="X359" s="12"/>
      <c r="Y359" s="12"/>
      <c r="Z359" s="11"/>
      <c r="AB359" s="12"/>
      <c r="AD359" s="13"/>
      <c r="AE359" s="3" t="s">
        <v>452</v>
      </c>
      <c r="AF359" s="5" t="s">
        <v>29</v>
      </c>
      <c r="AG359" s="243">
        <f t="shared" ref="AG359:AG365" si="20">SUM(AG378,AG390)</f>
        <v>15500</v>
      </c>
      <c r="AH359" s="3" t="s">
        <v>447</v>
      </c>
      <c r="AI359" s="5" t="s">
        <v>189</v>
      </c>
      <c r="AJ359" s="177">
        <f>SUM(AJ378,AJ390)</f>
        <v>0</v>
      </c>
      <c r="AK359" s="3"/>
      <c r="AL359" s="5"/>
      <c r="AM359" s="15"/>
      <c r="AN359" s="14"/>
      <c r="AP359" s="15"/>
      <c r="AQ359" s="14" t="s">
        <v>455</v>
      </c>
      <c r="AR359" s="5" t="s">
        <v>195</v>
      </c>
      <c r="AS359" s="158">
        <f>AQ358</f>
        <v>0</v>
      </c>
      <c r="AT359" s="610"/>
      <c r="AU359" s="610"/>
      <c r="AW359" s="584">
        <f>AW377+AW389</f>
        <v>1017800</v>
      </c>
      <c r="AX359" s="187"/>
    </row>
    <row r="360" spans="1:51" ht="20.25" customHeight="1" x14ac:dyDescent="0.15">
      <c r="J360" s="40" t="s">
        <v>448</v>
      </c>
      <c r="K360" s="153" t="s">
        <v>199</v>
      </c>
      <c r="L360" s="853">
        <f>SUM(L379,L391)</f>
        <v>6600</v>
      </c>
      <c r="M360" s="853"/>
      <c r="N360" s="854"/>
      <c r="P360" s="155"/>
      <c r="Q360" s="5"/>
      <c r="R360" s="5"/>
      <c r="S360" s="5"/>
      <c r="T360" s="156"/>
      <c r="U360" s="157"/>
      <c r="V360" s="5"/>
      <c r="W360" s="5"/>
      <c r="Y360" s="5"/>
      <c r="Z360" s="157"/>
      <c r="AA360" s="5"/>
      <c r="AB360" s="5"/>
      <c r="AC360" s="5"/>
      <c r="AD360" s="156"/>
      <c r="AE360" s="3" t="s">
        <v>449</v>
      </c>
      <c r="AF360" s="5" t="s">
        <v>28</v>
      </c>
      <c r="AG360" s="243">
        <f t="shared" si="20"/>
        <v>0</v>
      </c>
      <c r="AH360" s="3" t="s">
        <v>449</v>
      </c>
      <c r="AI360" s="5" t="s">
        <v>193</v>
      </c>
      <c r="AJ360" s="177">
        <f>SUM(AJ379,AJ391)</f>
        <v>0</v>
      </c>
      <c r="AK360" s="3"/>
      <c r="AL360" s="5"/>
      <c r="AM360" s="15"/>
      <c r="AN360" s="14"/>
      <c r="AP360" s="15"/>
      <c r="AQ360" s="14"/>
      <c r="AR360" s="5"/>
      <c r="AS360" s="158"/>
      <c r="AT360" s="610"/>
      <c r="AU360" s="610"/>
      <c r="AW360" s="187"/>
      <c r="AX360" s="187"/>
    </row>
    <row r="361" spans="1:51" ht="20.25" customHeight="1" x14ac:dyDescent="0.15">
      <c r="J361" s="41"/>
      <c r="K361" s="154"/>
      <c r="L361" s="5"/>
      <c r="M361" s="175">
        <f>M380+M392</f>
        <v>26</v>
      </c>
      <c r="N361" s="42" t="s">
        <v>22</v>
      </c>
      <c r="P361" s="155"/>
      <c r="Q361" s="5"/>
      <c r="R361" s="5"/>
      <c r="S361" s="5"/>
      <c r="T361" s="156"/>
      <c r="U361" s="157"/>
      <c r="V361" s="5"/>
      <c r="W361" s="5"/>
      <c r="Y361" s="5"/>
      <c r="Z361" s="157"/>
      <c r="AA361" s="5"/>
      <c r="AB361" s="5"/>
      <c r="AC361" s="5"/>
      <c r="AD361" s="156"/>
      <c r="AE361" s="3" t="s">
        <v>16</v>
      </c>
      <c r="AF361" s="5" t="s">
        <v>104</v>
      </c>
      <c r="AG361" s="243">
        <f t="shared" si="20"/>
        <v>0</v>
      </c>
      <c r="AH361" s="3" t="s">
        <v>456</v>
      </c>
      <c r="AI361" s="5" t="s">
        <v>390</v>
      </c>
      <c r="AJ361" s="156">
        <f>AJ380+AJ392</f>
        <v>0</v>
      </c>
      <c r="AK361" s="3"/>
      <c r="AL361" s="5"/>
      <c r="AM361" s="15"/>
      <c r="AN361" s="14"/>
      <c r="AP361" s="15"/>
      <c r="AQ361" s="14"/>
      <c r="AS361" s="15"/>
      <c r="AT361" s="611"/>
      <c r="AU361" s="611"/>
      <c r="AW361" s="187"/>
      <c r="AX361" s="187"/>
    </row>
    <row r="362" spans="1:51" ht="20.25" customHeight="1" x14ac:dyDescent="0.15">
      <c r="J362" s="49"/>
      <c r="L362" s="862"/>
      <c r="M362" s="862"/>
      <c r="N362" s="863"/>
      <c r="P362" s="155"/>
      <c r="Q362" s="5"/>
      <c r="R362" s="5"/>
      <c r="S362" s="5"/>
      <c r="T362" s="156"/>
      <c r="U362" s="157"/>
      <c r="V362" s="5"/>
      <c r="W362" s="5"/>
      <c r="Y362" s="5"/>
      <c r="Z362" s="157"/>
      <c r="AA362" s="5"/>
      <c r="AB362" s="5"/>
      <c r="AC362" s="5"/>
      <c r="AD362" s="156"/>
      <c r="AE362" s="3" t="s">
        <v>18</v>
      </c>
      <c r="AF362" s="5" t="s">
        <v>72</v>
      </c>
      <c r="AG362" s="243">
        <f t="shared" si="20"/>
        <v>0</v>
      </c>
      <c r="AH362" s="3"/>
      <c r="AI362" s="5"/>
      <c r="AJ362" s="156"/>
      <c r="AK362" s="3"/>
      <c r="AL362" s="5"/>
      <c r="AM362" s="15"/>
      <c r="AN362" s="14"/>
      <c r="AP362" s="15"/>
      <c r="AQ362" s="14"/>
      <c r="AS362" s="15"/>
      <c r="AT362" s="611"/>
      <c r="AU362" s="611"/>
      <c r="AW362" s="187"/>
      <c r="AX362" s="187"/>
    </row>
    <row r="363" spans="1:51" ht="20.25" customHeight="1" x14ac:dyDescent="0.15">
      <c r="J363" s="40" t="s">
        <v>450</v>
      </c>
      <c r="K363" s="153" t="s">
        <v>198</v>
      </c>
      <c r="L363" s="866">
        <f>SUM(L382,L394)</f>
        <v>5000</v>
      </c>
      <c r="M363" s="866"/>
      <c r="N363" s="867"/>
      <c r="P363" s="155"/>
      <c r="Q363" s="5"/>
      <c r="R363" s="5"/>
      <c r="S363" s="5"/>
      <c r="T363" s="156"/>
      <c r="U363" s="157"/>
      <c r="V363" s="5"/>
      <c r="W363" s="5"/>
      <c r="Y363" s="5"/>
      <c r="Z363" s="157"/>
      <c r="AA363" s="5"/>
      <c r="AB363" s="5"/>
      <c r="AC363" s="5"/>
      <c r="AD363" s="156"/>
      <c r="AE363" s="3" t="s">
        <v>27</v>
      </c>
      <c r="AF363" s="5" t="s">
        <v>74</v>
      </c>
      <c r="AG363" s="243">
        <f t="shared" si="20"/>
        <v>0</v>
      </c>
      <c r="AH363" s="3"/>
      <c r="AI363" s="5"/>
      <c r="AJ363" s="156"/>
      <c r="AK363" s="3"/>
      <c r="AL363" s="5"/>
      <c r="AM363" s="15"/>
      <c r="AN363" s="14"/>
      <c r="AP363" s="15"/>
      <c r="AQ363" s="14"/>
      <c r="AS363" s="15"/>
      <c r="AT363" s="611"/>
      <c r="AU363" s="611"/>
      <c r="AW363" s="187"/>
      <c r="AX363" s="187"/>
    </row>
    <row r="364" spans="1:51" ht="20.25" customHeight="1" x14ac:dyDescent="0.15">
      <c r="J364" s="40" t="s">
        <v>451</v>
      </c>
      <c r="K364" s="4" t="s">
        <v>200</v>
      </c>
      <c r="L364" s="853">
        <f>SUM(L383,L395)</f>
        <v>0</v>
      </c>
      <c r="M364" s="853"/>
      <c r="N364" s="854"/>
      <c r="P364" s="49"/>
      <c r="Q364" s="5"/>
      <c r="S364" s="5"/>
      <c r="T364" s="15"/>
      <c r="U364" s="14"/>
      <c r="V364" s="5"/>
      <c r="Z364" s="14"/>
      <c r="AA364" s="5"/>
      <c r="AC364" s="5"/>
      <c r="AD364" s="15"/>
      <c r="AE364" s="3" t="s">
        <v>31</v>
      </c>
      <c r="AF364" s="72" t="s">
        <v>30</v>
      </c>
      <c r="AG364" s="170">
        <f t="shared" si="20"/>
        <v>0</v>
      </c>
      <c r="AH364" s="3"/>
      <c r="AI364" s="5"/>
      <c r="AJ364" s="156"/>
      <c r="AK364" s="3"/>
      <c r="AL364" s="4"/>
      <c r="AM364" s="16"/>
      <c r="AN364" s="152"/>
      <c r="AO364" s="70"/>
      <c r="AP364" s="16"/>
      <c r="AQ364" s="152"/>
      <c r="AR364" s="70"/>
      <c r="AS364" s="16"/>
      <c r="AT364" s="612"/>
      <c r="AU364" s="612"/>
      <c r="AV364" s="70"/>
      <c r="AW364" s="187"/>
      <c r="AX364" s="187"/>
    </row>
    <row r="365" spans="1:51" ht="20.25" customHeight="1" thickBot="1" x14ac:dyDescent="0.2">
      <c r="J365" s="163" t="s">
        <v>27</v>
      </c>
      <c r="K365" s="166" t="s">
        <v>201</v>
      </c>
      <c r="L365" s="855">
        <f>SUM(L384,L396)</f>
        <v>6200</v>
      </c>
      <c r="M365" s="855"/>
      <c r="N365" s="856"/>
      <c r="O365" s="164"/>
      <c r="P365" s="165"/>
      <c r="Q365" s="166"/>
      <c r="R365" s="164"/>
      <c r="S365" s="166"/>
      <c r="T365" s="167"/>
      <c r="U365" s="168"/>
      <c r="V365" s="166"/>
      <c r="W365" s="164"/>
      <c r="X365" s="164"/>
      <c r="Y365" s="164"/>
      <c r="Z365" s="168"/>
      <c r="AA365" s="166"/>
      <c r="AB365" s="164"/>
      <c r="AC365" s="166"/>
      <c r="AD365" s="167"/>
      <c r="AE365" s="169" t="s">
        <v>454</v>
      </c>
      <c r="AF365" s="166" t="s">
        <v>73</v>
      </c>
      <c r="AG365" s="244">
        <f t="shared" si="20"/>
        <v>0</v>
      </c>
      <c r="AH365" s="169"/>
      <c r="AI365" s="166"/>
      <c r="AJ365" s="178"/>
      <c r="AK365" s="169"/>
      <c r="AL365" s="166"/>
      <c r="AM365" s="167"/>
      <c r="AN365" s="168"/>
      <c r="AO365" s="164"/>
      <c r="AP365" s="167"/>
      <c r="AQ365" s="168"/>
      <c r="AR365" s="164"/>
      <c r="AS365" s="167"/>
      <c r="AT365" s="164"/>
      <c r="AU365" s="164"/>
      <c r="AV365" s="164"/>
      <c r="AW365" s="188"/>
      <c r="AX365" s="188"/>
    </row>
    <row r="366" spans="1:51" x14ac:dyDescent="0.15">
      <c r="AX366" s="150"/>
      <c r="AY366" s="150"/>
    </row>
    <row r="373" spans="10:49" ht="13.5" thickBot="1" x14ac:dyDescent="0.2">
      <c r="K373" t="s">
        <v>233</v>
      </c>
      <c r="L373" s="569" t="s">
        <v>382</v>
      </c>
      <c r="M373" s="570"/>
      <c r="N373" s="570"/>
    </row>
    <row r="374" spans="10:49" x14ac:dyDescent="0.15">
      <c r="J374" s="832" t="s">
        <v>49</v>
      </c>
      <c r="K374" s="833"/>
      <c r="L374" s="833"/>
      <c r="M374" s="833"/>
      <c r="N374" s="834"/>
      <c r="O374" s="43"/>
      <c r="P374" s="837" t="s">
        <v>202</v>
      </c>
      <c r="Q374" s="838"/>
      <c r="R374" s="838"/>
      <c r="S374" s="838"/>
      <c r="T374" s="838"/>
      <c r="U374" s="838"/>
      <c r="V374" s="838"/>
      <c r="W374" s="838"/>
      <c r="X374" s="838"/>
      <c r="Y374" s="838"/>
      <c r="Z374" s="838"/>
      <c r="AA374" s="838"/>
      <c r="AB374" s="838"/>
      <c r="AC374" s="838"/>
      <c r="AD374" s="838"/>
      <c r="AE374" s="838"/>
      <c r="AF374" s="838"/>
      <c r="AG374" s="838"/>
      <c r="AH374" s="838"/>
      <c r="AI374" s="838"/>
      <c r="AJ374" s="838"/>
      <c r="AK374" s="838"/>
      <c r="AL374" s="838"/>
      <c r="AM374" s="838"/>
      <c r="AN374" s="838"/>
      <c r="AO374" s="838"/>
      <c r="AP374" s="838"/>
      <c r="AQ374" s="838"/>
      <c r="AR374" s="838"/>
      <c r="AS374" s="43"/>
      <c r="AT374" s="43"/>
      <c r="AU374" s="43"/>
      <c r="AV374" s="43" t="s">
        <v>23</v>
      </c>
      <c r="AW374" s="185"/>
    </row>
    <row r="375" spans="10:49" x14ac:dyDescent="0.15">
      <c r="J375" s="835"/>
      <c r="K375" s="770"/>
      <c r="L375" s="770"/>
      <c r="M375" s="770"/>
      <c r="N375" s="836"/>
      <c r="P375" s="839" t="s">
        <v>2</v>
      </c>
      <c r="Q375" s="840"/>
      <c r="R375" s="840"/>
      <c r="S375" s="840"/>
      <c r="T375" s="841"/>
      <c r="U375" s="842" t="s">
        <v>191</v>
      </c>
      <c r="V375" s="840"/>
      <c r="W375" s="840"/>
      <c r="X375" s="840"/>
      <c r="Y375" s="840"/>
      <c r="Z375" s="840"/>
      <c r="AA375" s="840"/>
      <c r="AB375" s="840"/>
      <c r="AC375" s="840"/>
      <c r="AD375" s="841"/>
      <c r="AE375" s="843" t="s">
        <v>94</v>
      </c>
      <c r="AF375" s="844"/>
      <c r="AG375" s="845"/>
      <c r="AH375" s="843" t="s">
        <v>5</v>
      </c>
      <c r="AI375" s="844"/>
      <c r="AJ375" s="845"/>
      <c r="AK375" s="847" t="s">
        <v>197</v>
      </c>
      <c r="AL375" s="848"/>
      <c r="AM375" s="849"/>
      <c r="AN375" s="843" t="s">
        <v>119</v>
      </c>
      <c r="AO375" s="844"/>
      <c r="AP375" s="845"/>
      <c r="AQ375" s="847" t="s">
        <v>192</v>
      </c>
      <c r="AR375" s="848"/>
      <c r="AS375" s="849"/>
      <c r="AT375" s="819" t="s">
        <v>465</v>
      </c>
      <c r="AU375" s="819" t="s">
        <v>464</v>
      </c>
      <c r="AV375" s="819" t="s">
        <v>96</v>
      </c>
      <c r="AW375" s="821" t="s">
        <v>7</v>
      </c>
    </row>
    <row r="376" spans="10:49" ht="13.5" thickBot="1" x14ac:dyDescent="0.2">
      <c r="J376" s="49"/>
      <c r="N376" s="145" t="s">
        <v>23</v>
      </c>
      <c r="P376" s="45" t="s">
        <v>190</v>
      </c>
      <c r="Q376" s="24"/>
      <c r="R376" s="24"/>
      <c r="S376" s="24"/>
      <c r="T376" s="25"/>
      <c r="U376" s="23" t="s">
        <v>3</v>
      </c>
      <c r="V376" s="24"/>
      <c r="W376" s="25"/>
      <c r="X376" s="24"/>
      <c r="Y376" s="24"/>
      <c r="Z376" s="23" t="s">
        <v>4</v>
      </c>
      <c r="AA376" s="24"/>
      <c r="AB376" s="24"/>
      <c r="AC376" s="24"/>
      <c r="AD376" s="25"/>
      <c r="AE376" s="846"/>
      <c r="AF376" s="774"/>
      <c r="AG376" s="802"/>
      <c r="AH376" s="846"/>
      <c r="AI376" s="774"/>
      <c r="AJ376" s="802"/>
      <c r="AK376" s="850"/>
      <c r="AL376" s="851"/>
      <c r="AM376" s="852"/>
      <c r="AN376" s="846"/>
      <c r="AO376" s="774"/>
      <c r="AP376" s="802"/>
      <c r="AQ376" s="850"/>
      <c r="AR376" s="851"/>
      <c r="AS376" s="852"/>
      <c r="AT376" s="820"/>
      <c r="AU376" s="820"/>
      <c r="AV376" s="820"/>
      <c r="AW376" s="822"/>
    </row>
    <row r="377" spans="10:49" x14ac:dyDescent="0.15">
      <c r="J377" s="171"/>
      <c r="K377" s="823">
        <f>K176</f>
        <v>0</v>
      </c>
      <c r="L377" s="823"/>
      <c r="M377" s="823"/>
      <c r="N377" s="824"/>
      <c r="O377" s="581"/>
      <c r="P377" s="825">
        <f>P176</f>
        <v>5000</v>
      </c>
      <c r="Q377" s="826"/>
      <c r="R377" s="826"/>
      <c r="S377" s="826"/>
      <c r="T377" s="827"/>
      <c r="U377" s="825">
        <f>U176</f>
        <v>2300</v>
      </c>
      <c r="V377" s="826"/>
      <c r="W377" s="826"/>
      <c r="X377" s="826"/>
      <c r="Y377" s="827"/>
      <c r="Z377" s="825">
        <f>Z176</f>
        <v>0</v>
      </c>
      <c r="AA377" s="826"/>
      <c r="AB377" s="826"/>
      <c r="AC377" s="826"/>
      <c r="AD377" s="827"/>
      <c r="AE377" s="828">
        <f>AE176</f>
        <v>15500</v>
      </c>
      <c r="AF377" s="829"/>
      <c r="AG377" s="830"/>
      <c r="AH377" s="828">
        <f>AH176</f>
        <v>0</v>
      </c>
      <c r="AI377" s="829"/>
      <c r="AJ377" s="830"/>
      <c r="AK377" s="828">
        <f>AK176</f>
        <v>5000</v>
      </c>
      <c r="AL377" s="829"/>
      <c r="AM377" s="830"/>
      <c r="AN377" s="828">
        <f>AN176</f>
        <v>0</v>
      </c>
      <c r="AO377" s="829"/>
      <c r="AP377" s="830"/>
      <c r="AQ377" s="828">
        <f>AQ176</f>
        <v>0</v>
      </c>
      <c r="AR377" s="829"/>
      <c r="AS377" s="830"/>
      <c r="AT377" s="601">
        <f>AT176</f>
        <v>300000</v>
      </c>
      <c r="AU377" s="601">
        <f>AU176</f>
        <v>690000</v>
      </c>
      <c r="AV377" s="582">
        <f>AV176</f>
        <v>0</v>
      </c>
      <c r="AW377" s="582">
        <f>AW176</f>
        <v>1017800</v>
      </c>
    </row>
    <row r="378" spans="10:49" x14ac:dyDescent="0.15">
      <c r="J378" s="40" t="s">
        <v>443</v>
      </c>
      <c r="K378" s="4" t="s">
        <v>196</v>
      </c>
      <c r="L378" s="882">
        <f>SUM(L8,L24,L16,L32,L42,L50,L58,L66,L76,L84,L92,L100,L110,L118,L126,L134,L144,L152,L160,L168)</f>
        <v>1000000</v>
      </c>
      <c r="M378" s="882"/>
      <c r="N378" s="883"/>
      <c r="P378" s="47" t="s">
        <v>25</v>
      </c>
      <c r="R378" s="12" t="s">
        <v>13</v>
      </c>
      <c r="T378" s="13" t="s">
        <v>26</v>
      </c>
      <c r="U378" s="11" t="s">
        <v>25</v>
      </c>
      <c r="W378" s="12" t="s">
        <v>13</v>
      </c>
      <c r="X378" s="12"/>
      <c r="Y378" s="12" t="s">
        <v>26</v>
      </c>
      <c r="Z378" s="11" t="s">
        <v>25</v>
      </c>
      <c r="AB378" s="12" t="s">
        <v>13</v>
      </c>
      <c r="AD378" s="13" t="s">
        <v>26</v>
      </c>
      <c r="AE378" s="575" t="s">
        <v>437</v>
      </c>
      <c r="AF378" s="572" t="s">
        <v>29</v>
      </c>
      <c r="AG378" s="576">
        <f>AG8+AG16+AG24+AG32+AG42+AG50+AG58+AG66+AG76+AG84+AG92+AG100+AG110+AG118+AG126+AG134+AG144+AG152+AG160+AG168</f>
        <v>15500</v>
      </c>
      <c r="AH378" s="575" t="s">
        <v>440</v>
      </c>
      <c r="AI378" s="572" t="s">
        <v>189</v>
      </c>
      <c r="AJ378" s="580">
        <f>SUM(AJ8,AJ16,AJ24,AJ32,AJ42,AJ50,AJ58,AJ66,AJ76,AJ84,AJ92,AJ100,AJ110,AJ118,AJ126,AJ134,AJ144,AJ152,AJ160)</f>
        <v>0</v>
      </c>
      <c r="AK378" s="3"/>
      <c r="AL378" s="5"/>
      <c r="AM378" s="15"/>
      <c r="AN378" s="14"/>
      <c r="AP378" s="15"/>
      <c r="AQ378" s="14" t="s">
        <v>444</v>
      </c>
      <c r="AR378" s="5" t="s">
        <v>195</v>
      </c>
      <c r="AS378" s="158"/>
      <c r="AT378" s="610"/>
      <c r="AU378" s="610"/>
      <c r="AW378" s="187"/>
    </row>
    <row r="379" spans="10:49" ht="29.25" x14ac:dyDescent="0.15">
      <c r="J379" s="40" t="s">
        <v>445</v>
      </c>
      <c r="K379" s="153" t="s">
        <v>199</v>
      </c>
      <c r="L379" s="882">
        <f>SUM(L9,L25,L17,L33,L43,L51,L59,L67,L77,L85,L93,L101,L111,L119,L127,L135,L145,L153,L161,L169)</f>
        <v>6600</v>
      </c>
      <c r="M379" s="882"/>
      <c r="N379" s="883"/>
      <c r="P379" s="155"/>
      <c r="Q379" s="5"/>
      <c r="R379" s="5"/>
      <c r="S379" s="5"/>
      <c r="T379" s="156"/>
      <c r="U379" s="157"/>
      <c r="V379" s="5"/>
      <c r="W379" s="5"/>
      <c r="Y379" s="5"/>
      <c r="Z379" s="157"/>
      <c r="AA379" s="5"/>
      <c r="AB379" s="5"/>
      <c r="AC379" s="5"/>
      <c r="AD379" s="156"/>
      <c r="AE379" s="575" t="s">
        <v>438</v>
      </c>
      <c r="AF379" s="572" t="s">
        <v>28</v>
      </c>
      <c r="AG379" s="576">
        <f t="shared" ref="AG379:AG384" si="21">AG9+AG17+AG25+AG33+AG43+AG51+AG59+AG67+AG77+AG85+AG93+AG101+AG111+AG119+AG127+AG135+AG145+AG153+AG161+AG169</f>
        <v>0</v>
      </c>
      <c r="AH379" s="575" t="s">
        <v>445</v>
      </c>
      <c r="AI379" s="572" t="s">
        <v>193</v>
      </c>
      <c r="AJ379" s="580">
        <f>SUM(AJ9,AJ17,AJ25,AJ33,AJ43,AJ51,AJ59,AJ67,AJ77,AJ85,AJ93,AJ101,AJ111,AJ119,AJ127,AJ135,AJ145,AJ153,AJ161)</f>
        <v>0</v>
      </c>
      <c r="AK379" s="3"/>
      <c r="AL379" s="5"/>
      <c r="AM379" s="15"/>
      <c r="AN379" s="14"/>
      <c r="AP379" s="15"/>
      <c r="AQ379" s="14"/>
      <c r="AR379" s="5"/>
      <c r="AS379" s="158"/>
      <c r="AT379" s="610"/>
      <c r="AU379" s="610"/>
      <c r="AW379" s="187"/>
    </row>
    <row r="380" spans="10:49" x14ac:dyDescent="0.15">
      <c r="J380" s="41"/>
      <c r="K380" s="154"/>
      <c r="L380" s="572"/>
      <c r="M380" s="573">
        <f>SUM(M10:M11,M18:M19,M26:M27,M34:M35,M44:M45,M52:M53,M60:M61,M68:M69,M78:M79,M86:M87,M94:M95,M102:M103,M112:M113,M120:M121,M128:M129,M136:M137,M146:M147,M154:M155,M162:M163,M170:M171)</f>
        <v>26</v>
      </c>
      <c r="N380" s="574" t="s">
        <v>22</v>
      </c>
      <c r="P380" s="155"/>
      <c r="Q380" s="5"/>
      <c r="R380" s="5"/>
      <c r="S380" s="5"/>
      <c r="T380" s="156"/>
      <c r="U380" s="157"/>
      <c r="V380" s="5"/>
      <c r="W380" s="5"/>
      <c r="Y380" s="5"/>
      <c r="Z380" s="157"/>
      <c r="AA380" s="5"/>
      <c r="AB380" s="5"/>
      <c r="AC380" s="5"/>
      <c r="AD380" s="156"/>
      <c r="AE380" s="575" t="s">
        <v>16</v>
      </c>
      <c r="AF380" s="572" t="s">
        <v>104</v>
      </c>
      <c r="AG380" s="576">
        <f t="shared" si="21"/>
        <v>0</v>
      </c>
      <c r="AH380" s="575" t="s">
        <v>436</v>
      </c>
      <c r="AI380" s="572" t="s">
        <v>390</v>
      </c>
      <c r="AJ380" s="580">
        <f>SUM(AJ10,AJ18,AJ26,AJ34,AJ44,AJ52,AJ60,AJ68,AJ78,AJ86,AJ94,AJ102,AJ112,AJ120,AJ128,AJ136,AJ146,AJ154,AJ162)</f>
        <v>0</v>
      </c>
      <c r="AK380" s="3"/>
      <c r="AL380" s="5"/>
      <c r="AM380" s="15"/>
      <c r="AN380" s="14"/>
      <c r="AP380" s="15"/>
      <c r="AQ380" s="14"/>
      <c r="AS380" s="15"/>
      <c r="AT380" s="611"/>
      <c r="AU380" s="611"/>
      <c r="AW380" s="187"/>
    </row>
    <row r="381" spans="10:49" x14ac:dyDescent="0.15">
      <c r="J381" s="49"/>
      <c r="L381" s="884"/>
      <c r="M381" s="884"/>
      <c r="N381" s="885"/>
      <c r="P381" s="155"/>
      <c r="Q381" s="5"/>
      <c r="R381" s="5"/>
      <c r="S381" s="5"/>
      <c r="T381" s="156"/>
      <c r="U381" s="157"/>
      <c r="V381" s="5"/>
      <c r="W381" s="5"/>
      <c r="Y381" s="5"/>
      <c r="Z381" s="157"/>
      <c r="AA381" s="5"/>
      <c r="AB381" s="5"/>
      <c r="AC381" s="5"/>
      <c r="AD381" s="156"/>
      <c r="AE381" s="575" t="s">
        <v>18</v>
      </c>
      <c r="AF381" s="572" t="s">
        <v>72</v>
      </c>
      <c r="AG381" s="576">
        <f t="shared" si="21"/>
        <v>0</v>
      </c>
      <c r="AH381" s="3"/>
      <c r="AI381" s="5"/>
      <c r="AJ381" s="156"/>
      <c r="AK381" s="3"/>
      <c r="AL381" s="5"/>
      <c r="AM381" s="15"/>
      <c r="AN381" s="14"/>
      <c r="AP381" s="15"/>
      <c r="AQ381" s="14"/>
      <c r="AS381" s="15"/>
      <c r="AT381" s="611"/>
      <c r="AU381" s="611"/>
      <c r="AW381" s="187"/>
    </row>
    <row r="382" spans="10:49" ht="29.25" x14ac:dyDescent="0.15">
      <c r="J382" s="40" t="s">
        <v>446</v>
      </c>
      <c r="K382" s="153" t="s">
        <v>198</v>
      </c>
      <c r="L382" s="868">
        <f>SUM(L12,L20,L28,L36,L46,L54,L62,L70,L80,L88,L96,L104,L114,L122,L130,L138,L148,L156,L164,L172)</f>
        <v>5000</v>
      </c>
      <c r="M382" s="868"/>
      <c r="N382" s="869"/>
      <c r="P382" s="155"/>
      <c r="Q382" s="5"/>
      <c r="R382" s="5"/>
      <c r="S382" s="5"/>
      <c r="T382" s="156"/>
      <c r="U382" s="157"/>
      <c r="V382" s="5"/>
      <c r="W382" s="5"/>
      <c r="Y382" s="5"/>
      <c r="Z382" s="157"/>
      <c r="AA382" s="5"/>
      <c r="AB382" s="5"/>
      <c r="AC382" s="5"/>
      <c r="AD382" s="156"/>
      <c r="AE382" s="575" t="s">
        <v>27</v>
      </c>
      <c r="AF382" s="572" t="s">
        <v>74</v>
      </c>
      <c r="AG382" s="576">
        <f t="shared" si="21"/>
        <v>0</v>
      </c>
      <c r="AH382" s="3"/>
      <c r="AI382" s="5"/>
      <c r="AJ382" s="156"/>
      <c r="AK382" s="3"/>
      <c r="AL382" s="5"/>
      <c r="AM382" s="15"/>
      <c r="AN382" s="14"/>
      <c r="AP382" s="15"/>
      <c r="AQ382" s="14"/>
      <c r="AS382" s="15"/>
      <c r="AT382" s="611"/>
      <c r="AU382" s="611"/>
      <c r="AW382" s="187"/>
    </row>
    <row r="383" spans="10:49" x14ac:dyDescent="0.15">
      <c r="J383" s="40" t="s">
        <v>439</v>
      </c>
      <c r="K383" s="4" t="s">
        <v>200</v>
      </c>
      <c r="L383" s="868">
        <f>SUM(L13,L21,L29,L37,L47,L55,L63,L71,L81,L89,L97,L105,L115,L123,L131,L139,L149,L157,L165,L173)</f>
        <v>0</v>
      </c>
      <c r="M383" s="868"/>
      <c r="N383" s="869"/>
      <c r="P383" s="49"/>
      <c r="Q383" s="5"/>
      <c r="S383" s="5"/>
      <c r="T383" s="15"/>
      <c r="U383" s="14"/>
      <c r="V383" s="5"/>
      <c r="Z383" s="14"/>
      <c r="AA383" s="5"/>
      <c r="AC383" s="5"/>
      <c r="AD383" s="15"/>
      <c r="AE383" s="575" t="s">
        <v>31</v>
      </c>
      <c r="AF383" s="577" t="s">
        <v>30</v>
      </c>
      <c r="AG383" s="576">
        <f t="shared" si="21"/>
        <v>0</v>
      </c>
      <c r="AH383" s="3"/>
      <c r="AI383" s="5"/>
      <c r="AJ383" s="156"/>
      <c r="AK383" s="3"/>
      <c r="AL383" s="4"/>
      <c r="AM383" s="16"/>
      <c r="AN383" s="152"/>
      <c r="AO383" s="70"/>
      <c r="AP383" s="16"/>
      <c r="AQ383" s="152"/>
      <c r="AR383" s="70"/>
      <c r="AS383" s="16"/>
      <c r="AT383" s="612"/>
      <c r="AU383" s="612"/>
      <c r="AV383" s="70"/>
      <c r="AW383" s="187"/>
    </row>
    <row r="384" spans="10:49" ht="13.5" thickBot="1" x14ac:dyDescent="0.2">
      <c r="J384" s="163" t="s">
        <v>27</v>
      </c>
      <c r="K384" s="166" t="s">
        <v>201</v>
      </c>
      <c r="L384" s="868">
        <f>SUM(L14,L22,L30,L38,L48,L56,L64,L72,L82,L90,L98,L106,L116,L124,L132,L140,L150,L158,L166,L174)</f>
        <v>6200</v>
      </c>
      <c r="M384" s="868"/>
      <c r="N384" s="869"/>
      <c r="O384" s="164"/>
      <c r="P384" s="165"/>
      <c r="Q384" s="166"/>
      <c r="R384" s="164"/>
      <c r="S384" s="166"/>
      <c r="T384" s="167"/>
      <c r="U384" s="168"/>
      <c r="V384" s="166"/>
      <c r="W384" s="164"/>
      <c r="X384" s="164"/>
      <c r="Y384" s="164"/>
      <c r="Z384" s="168"/>
      <c r="AA384" s="166"/>
      <c r="AB384" s="164"/>
      <c r="AC384" s="166"/>
      <c r="AD384" s="167"/>
      <c r="AE384" s="578" t="s">
        <v>441</v>
      </c>
      <c r="AF384" s="579" t="s">
        <v>73</v>
      </c>
      <c r="AG384" s="576">
        <f t="shared" si="21"/>
        <v>0</v>
      </c>
      <c r="AH384" s="169"/>
      <c r="AI384" s="166"/>
      <c r="AJ384" s="178"/>
      <c r="AK384" s="169"/>
      <c r="AL384" s="166"/>
      <c r="AM384" s="167"/>
      <c r="AN384" s="168"/>
      <c r="AO384" s="164"/>
      <c r="AP384" s="167"/>
      <c r="AQ384" s="168"/>
      <c r="AR384" s="164"/>
      <c r="AS384" s="167"/>
      <c r="AT384" s="164"/>
      <c r="AU384" s="164"/>
      <c r="AV384" s="164"/>
      <c r="AW384" s="188"/>
    </row>
    <row r="385" spans="10:49" ht="13.5" thickBot="1" x14ac:dyDescent="0.2">
      <c r="K385" t="s">
        <v>233</v>
      </c>
      <c r="L385" s="571" t="s">
        <v>442</v>
      </c>
      <c r="M385" s="93"/>
      <c r="N385" s="93"/>
    </row>
    <row r="386" spans="10:49" x14ac:dyDescent="0.15">
      <c r="J386" s="832" t="s">
        <v>49</v>
      </c>
      <c r="K386" s="833"/>
      <c r="L386" s="833"/>
      <c r="M386" s="833"/>
      <c r="N386" s="834"/>
      <c r="O386" s="43"/>
      <c r="P386" s="837" t="s">
        <v>202</v>
      </c>
      <c r="Q386" s="838"/>
      <c r="R386" s="838"/>
      <c r="S386" s="838"/>
      <c r="T386" s="838"/>
      <c r="U386" s="838"/>
      <c r="V386" s="838"/>
      <c r="W386" s="838"/>
      <c r="X386" s="838"/>
      <c r="Y386" s="838"/>
      <c r="Z386" s="838"/>
      <c r="AA386" s="838"/>
      <c r="AB386" s="838"/>
      <c r="AC386" s="838"/>
      <c r="AD386" s="838"/>
      <c r="AE386" s="838"/>
      <c r="AF386" s="838"/>
      <c r="AG386" s="838"/>
      <c r="AH386" s="838"/>
      <c r="AI386" s="838"/>
      <c r="AJ386" s="838"/>
      <c r="AK386" s="838"/>
      <c r="AL386" s="838"/>
      <c r="AM386" s="838"/>
      <c r="AN386" s="838"/>
      <c r="AO386" s="838"/>
      <c r="AP386" s="838"/>
      <c r="AQ386" s="838"/>
      <c r="AR386" s="838"/>
      <c r="AS386" s="43"/>
      <c r="AT386" s="43"/>
      <c r="AU386" s="43"/>
      <c r="AV386" s="43" t="s">
        <v>23</v>
      </c>
      <c r="AW386" s="185"/>
    </row>
    <row r="387" spans="10:49" x14ac:dyDescent="0.15">
      <c r="J387" s="835"/>
      <c r="K387" s="770"/>
      <c r="L387" s="770"/>
      <c r="M387" s="770"/>
      <c r="N387" s="836"/>
      <c r="P387" s="839" t="s">
        <v>2</v>
      </c>
      <c r="Q387" s="840"/>
      <c r="R387" s="840"/>
      <c r="S387" s="840"/>
      <c r="T387" s="841"/>
      <c r="U387" s="842" t="s">
        <v>191</v>
      </c>
      <c r="V387" s="840"/>
      <c r="W387" s="840"/>
      <c r="X387" s="840"/>
      <c r="Y387" s="840"/>
      <c r="Z387" s="840"/>
      <c r="AA387" s="840"/>
      <c r="AB387" s="840"/>
      <c r="AC387" s="840"/>
      <c r="AD387" s="841"/>
      <c r="AE387" s="843" t="s">
        <v>94</v>
      </c>
      <c r="AF387" s="844"/>
      <c r="AG387" s="845"/>
      <c r="AH387" s="843" t="s">
        <v>5</v>
      </c>
      <c r="AI387" s="844"/>
      <c r="AJ387" s="845"/>
      <c r="AK387" s="847" t="s">
        <v>197</v>
      </c>
      <c r="AL387" s="848"/>
      <c r="AM387" s="849"/>
      <c r="AN387" s="843" t="s">
        <v>119</v>
      </c>
      <c r="AO387" s="844"/>
      <c r="AP387" s="845"/>
      <c r="AQ387" s="847" t="s">
        <v>192</v>
      </c>
      <c r="AR387" s="848"/>
      <c r="AS387" s="849"/>
      <c r="AT387" s="819" t="s">
        <v>465</v>
      </c>
      <c r="AU387" s="819" t="s">
        <v>464</v>
      </c>
      <c r="AV387" s="819" t="s">
        <v>96</v>
      </c>
      <c r="AW387" s="821" t="s">
        <v>7</v>
      </c>
    </row>
    <row r="388" spans="10:49" ht="13.5" thickBot="1" x14ac:dyDescent="0.2">
      <c r="J388" s="49"/>
      <c r="N388" s="145" t="s">
        <v>23</v>
      </c>
      <c r="P388" s="45" t="s">
        <v>190</v>
      </c>
      <c r="Q388" s="24"/>
      <c r="R388" s="24"/>
      <c r="S388" s="24"/>
      <c r="T388" s="25"/>
      <c r="U388" s="23" t="s">
        <v>3</v>
      </c>
      <c r="V388" s="24"/>
      <c r="W388" s="25"/>
      <c r="X388" s="24"/>
      <c r="Y388" s="24"/>
      <c r="Z388" s="23" t="s">
        <v>4</v>
      </c>
      <c r="AA388" s="24"/>
      <c r="AB388" s="24"/>
      <c r="AC388" s="24"/>
      <c r="AD388" s="25"/>
      <c r="AE388" s="846"/>
      <c r="AF388" s="774"/>
      <c r="AG388" s="802"/>
      <c r="AH388" s="846"/>
      <c r="AI388" s="774"/>
      <c r="AJ388" s="802"/>
      <c r="AK388" s="850"/>
      <c r="AL388" s="851"/>
      <c r="AM388" s="852"/>
      <c r="AN388" s="846"/>
      <c r="AO388" s="774"/>
      <c r="AP388" s="802"/>
      <c r="AQ388" s="850"/>
      <c r="AR388" s="851"/>
      <c r="AS388" s="852"/>
      <c r="AT388" s="820"/>
      <c r="AU388" s="820"/>
      <c r="AV388" s="820"/>
      <c r="AW388" s="822"/>
    </row>
    <row r="389" spans="10:49" x14ac:dyDescent="0.15">
      <c r="J389" s="171"/>
      <c r="K389" s="823">
        <f>SUM(K177,K185,K193,K201,K211,K219,K227,K235,K245,K253,K261,K269,K279,K287,K295,K303,K313,K321,K329,K337)</f>
        <v>0</v>
      </c>
      <c r="L389" s="823"/>
      <c r="M389" s="823"/>
      <c r="N389" s="824"/>
      <c r="O389" s="581"/>
      <c r="P389" s="825">
        <f>SUM(P177,P185,P193,P201,P211,P219,P227,P235,P245,P253,P261,P269,P279,P287,P295,P303,P313,P321,P329,P337)</f>
        <v>0</v>
      </c>
      <c r="Q389" s="826"/>
      <c r="R389" s="826"/>
      <c r="S389" s="826"/>
      <c r="T389" s="827"/>
      <c r="U389" s="825">
        <f>SUM(U177,U185,U193,U201,U211,U219,U227,U235,U245,U253,U261,U269,U279,U287,U295,U303,U313,U321,U329,U337)</f>
        <v>0</v>
      </c>
      <c r="V389" s="826"/>
      <c r="W389" s="826"/>
      <c r="X389" s="826"/>
      <c r="Y389" s="827"/>
      <c r="Z389" s="825">
        <f>SUM(Z177,Z185,Z193,Z201,Z211,Z219,Z227,Z235,Z245,Z253,Z261,Z269,Z279,Z287,Z295,Z303,Z313,Z321,Z329,Z337)</f>
        <v>0</v>
      </c>
      <c r="AA389" s="826"/>
      <c r="AB389" s="826"/>
      <c r="AC389" s="826"/>
      <c r="AD389" s="827"/>
      <c r="AE389" s="828">
        <f>SUM(AE177,AE185,AE193,AE201,AE211,AE219,AE227,AE235,AE253,AE245,AE261,AE269,AE279,AE287,AE295,AE303,AE313,AE321,AE329,AE337)</f>
        <v>0</v>
      </c>
      <c r="AF389" s="829"/>
      <c r="AG389" s="830"/>
      <c r="AH389" s="828">
        <f>SUM(AH177,AH185,AH193,AH201,AH211,AH219,AH227,AH235,AH253,AH245,AH261,AH269,AH279,AH287,AH295,AH303,AH313,AH321,AH329,AH337)</f>
        <v>0</v>
      </c>
      <c r="AI389" s="829"/>
      <c r="AJ389" s="830"/>
      <c r="AK389" s="828">
        <f>SUM(AK177,AK185,AK193,AK201,AK211,AK219,AK227,AK235,AK253,AK245,AK261,AK269,AK279,AK287,AK295,AK303,AK313,AK321,AK329,AK337)</f>
        <v>0</v>
      </c>
      <c r="AL389" s="829"/>
      <c r="AM389" s="830"/>
      <c r="AN389" s="828">
        <f>SUM(AN177,AN185,AN193,AN201,AN211,AN219,AN227,AN235,AN253,AN245,AN261,AN269,AN279,AN287,AN295,AN303,AN313,AN321,AN329,AN337)</f>
        <v>0</v>
      </c>
      <c r="AO389" s="829"/>
      <c r="AP389" s="830"/>
      <c r="AQ389" s="828">
        <f>SUM(AQ177,AQ185,AQ193,AQ201,AQ211,AQ219,AQ227,AQ235,AQ253,AQ245,AQ261,AQ269,AQ279,AQ287,AQ295,AQ303,AQ313,AQ321,AQ329,AQ337)</f>
        <v>0</v>
      </c>
      <c r="AR389" s="829"/>
      <c r="AS389" s="830"/>
      <c r="AT389" s="601">
        <f>SUM(AT177,AT185,AT193,AT201,AT211,AT219,AT227,AT235,AT245,AT253,AT261,AT269,AT279,AT287,AT295,AT303,AT313,AT321,AT329,AT337,)</f>
        <v>0</v>
      </c>
      <c r="AU389" s="601">
        <f>SUM(AU177,AU185,AU193,AU201,AU211,AU219,AU227,AU235,AU245,AU253,AU261,AU269,AU279,AU287,AU295,AU303,AU313,AU321,AU329,AU337,)</f>
        <v>0</v>
      </c>
      <c r="AV389" s="582">
        <f>SUM(AV177,AV185,AV193,AV201,AV211,AV219,AV227,AV235,AV245,AV253,AV261,AV269,AV279,AV287,AV295,AV303,AV313,AV321,AV329,AV337,)</f>
        <v>0</v>
      </c>
      <c r="AW389" s="585">
        <f>SUM(AW177,AW185,AW193,AW201,AW211,AW219,AW227,AW235,AW245,AW253,AW261,AW269,AW279,AW287,AW295,AW303,AW313,AW321,AW329,AW337,)</f>
        <v>0</v>
      </c>
    </row>
    <row r="390" spans="10:49" x14ac:dyDescent="0.15">
      <c r="J390" s="40" t="s">
        <v>443</v>
      </c>
      <c r="K390" s="4" t="s">
        <v>196</v>
      </c>
      <c r="L390" s="882">
        <f>SUM(L178,L186,L194,L202,L212,L220,L228,L236,L246,L254,L262,L270,L280,L288,L296,L304,L314,L322,L330,L338)</f>
        <v>0</v>
      </c>
      <c r="M390" s="882"/>
      <c r="N390" s="883"/>
      <c r="P390" s="47" t="s">
        <v>25</v>
      </c>
      <c r="R390" s="12" t="s">
        <v>13</v>
      </c>
      <c r="T390" s="13" t="s">
        <v>26</v>
      </c>
      <c r="U390" s="11" t="s">
        <v>25</v>
      </c>
      <c r="W390" s="12" t="s">
        <v>13</v>
      </c>
      <c r="X390" s="12"/>
      <c r="Y390" s="12" t="s">
        <v>26</v>
      </c>
      <c r="Z390" s="11" t="s">
        <v>25</v>
      </c>
      <c r="AB390" s="12" t="s">
        <v>13</v>
      </c>
      <c r="AD390" s="13" t="s">
        <v>26</v>
      </c>
      <c r="AE390" s="575" t="s">
        <v>437</v>
      </c>
      <c r="AF390" s="572" t="s">
        <v>29</v>
      </c>
      <c r="AG390" s="576">
        <f t="shared" ref="AG390:AG396" si="22">AG178+AG186+AG194+AG202+AG212+AG220+AG228+AG236+AG246+AG254+AG262+AG270+AG280+AG288+AG296+AG304+AG314+AG322+AG330+AG338</f>
        <v>0</v>
      </c>
      <c r="AH390" s="575" t="s">
        <v>440</v>
      </c>
      <c r="AI390" s="572" t="s">
        <v>189</v>
      </c>
      <c r="AJ390" s="580">
        <f>SUM(AJ178,AJ186,AJ194,AJ202,AJ212,AJ220,AJ228,AJ236,AJ246,AJ254,AJ262,AJ270,AJ280,AJ288,AJ296,AJ304,AJ314,AJ322,AJ330,AJ338)</f>
        <v>0</v>
      </c>
      <c r="AK390" s="3"/>
      <c r="AL390" s="5"/>
      <c r="AM390" s="15"/>
      <c r="AN390" s="14"/>
      <c r="AP390" s="15"/>
      <c r="AQ390" s="14" t="s">
        <v>444</v>
      </c>
      <c r="AR390" s="5" t="s">
        <v>195</v>
      </c>
      <c r="AS390" s="158"/>
      <c r="AT390" s="610"/>
      <c r="AU390" s="610"/>
      <c r="AW390" s="187"/>
    </row>
    <row r="391" spans="10:49" ht="29.25" x14ac:dyDescent="0.15">
      <c r="J391" s="40" t="s">
        <v>445</v>
      </c>
      <c r="K391" s="153" t="s">
        <v>199</v>
      </c>
      <c r="L391" s="882">
        <f>SUM(L179,L187,L195,L203,L213,L221,L229,L237,L247,L255,L263,L271,L281,L289,L297,L305,L315,L323,L331,L339)</f>
        <v>0</v>
      </c>
      <c r="M391" s="882"/>
      <c r="N391" s="883"/>
      <c r="P391" s="155"/>
      <c r="Q391" s="5"/>
      <c r="R391" s="5"/>
      <c r="S391" s="5"/>
      <c r="T391" s="156"/>
      <c r="U391" s="157"/>
      <c r="V391" s="5"/>
      <c r="W391" s="5"/>
      <c r="Y391" s="5"/>
      <c r="Z391" s="157"/>
      <c r="AA391" s="5"/>
      <c r="AB391" s="5"/>
      <c r="AC391" s="5"/>
      <c r="AD391" s="156"/>
      <c r="AE391" s="575" t="s">
        <v>438</v>
      </c>
      <c r="AF391" s="572" t="s">
        <v>28</v>
      </c>
      <c r="AG391" s="576">
        <f t="shared" si="22"/>
        <v>0</v>
      </c>
      <c r="AH391" s="575" t="s">
        <v>445</v>
      </c>
      <c r="AI391" s="572" t="s">
        <v>193</v>
      </c>
      <c r="AJ391" s="580">
        <f>SUM(AJ179,AJ187,AJ195,AJ203,AJ213,AJ221,AJ229,AJ237,AJ247,AJ255,AJ263,AJ271,AJ281,AJ289,AJ297,AJ305,AJ315,AJ323,AJ331,AJ339)</f>
        <v>0</v>
      </c>
      <c r="AK391" s="3"/>
      <c r="AL391" s="5"/>
      <c r="AM391" s="15"/>
      <c r="AN391" s="14"/>
      <c r="AP391" s="15"/>
      <c r="AQ391" s="14"/>
      <c r="AR391" s="5"/>
      <c r="AS391" s="158"/>
      <c r="AT391" s="610"/>
      <c r="AU391" s="610"/>
      <c r="AW391" s="187"/>
    </row>
    <row r="392" spans="10:49" x14ac:dyDescent="0.15">
      <c r="J392" s="41"/>
      <c r="K392" s="154"/>
      <c r="L392" s="5"/>
      <c r="M392" s="583">
        <f>SUM(M180:M181,M188:M189,M196:M197,M204:M205,M214:M215,M222:M223,M230:M231,M238:M239,M248:M249,M256:M257,M264:M265,M272:M273,M282:M283,M290:M291,M298:M299,M306:M307,M316:M317,M324:M325,M332:M333,M340:M341)</f>
        <v>0</v>
      </c>
      <c r="N392" s="42" t="s">
        <v>22</v>
      </c>
      <c r="P392" s="155"/>
      <c r="Q392" s="5"/>
      <c r="R392" s="5"/>
      <c r="S392" s="5"/>
      <c r="T392" s="156"/>
      <c r="U392" s="157"/>
      <c r="V392" s="5"/>
      <c r="W392" s="5"/>
      <c r="Y392" s="5"/>
      <c r="Z392" s="157"/>
      <c r="AA392" s="5"/>
      <c r="AB392" s="5"/>
      <c r="AC392" s="5"/>
      <c r="AD392" s="156"/>
      <c r="AE392" s="575" t="s">
        <v>16</v>
      </c>
      <c r="AF392" s="572" t="s">
        <v>104</v>
      </c>
      <c r="AG392" s="576">
        <f t="shared" si="22"/>
        <v>0</v>
      </c>
      <c r="AH392" s="575" t="s">
        <v>436</v>
      </c>
      <c r="AI392" s="572" t="s">
        <v>390</v>
      </c>
      <c r="AJ392" s="580">
        <f>SUM(AJ180,AJ188,AJ196,AJ204,AJ214,AJ222,AJ230,AJ238,AJ248,AJ256,AJ264,AJ272,AJ282,AJ290,AJ298,AJ306,AJ316,AJ324,AJ332,AJ340)</f>
        <v>0</v>
      </c>
      <c r="AK392" s="3"/>
      <c r="AL392" s="5"/>
      <c r="AM392" s="15"/>
      <c r="AN392" s="14"/>
      <c r="AP392" s="15"/>
      <c r="AQ392" s="14"/>
      <c r="AS392" s="15"/>
      <c r="AT392" s="611"/>
      <c r="AU392" s="611"/>
      <c r="AW392" s="187"/>
    </row>
    <row r="393" spans="10:49" x14ac:dyDescent="0.15">
      <c r="J393" s="49"/>
      <c r="L393" s="862">
        <f>SUM(L283,L275,L267,L259,L249,L241,L233,L225,L215,L207,L199,L191,L181,L173,L165,L157,L147,L139,L131,L123)</f>
        <v>0</v>
      </c>
      <c r="M393" s="862"/>
      <c r="N393" s="863"/>
      <c r="P393" s="155"/>
      <c r="Q393" s="5"/>
      <c r="R393" s="5"/>
      <c r="S393" s="5"/>
      <c r="T393" s="156"/>
      <c r="U393" s="157"/>
      <c r="V393" s="5"/>
      <c r="W393" s="5"/>
      <c r="Y393" s="5"/>
      <c r="Z393" s="157"/>
      <c r="AA393" s="5"/>
      <c r="AB393" s="5"/>
      <c r="AC393" s="5"/>
      <c r="AD393" s="156"/>
      <c r="AE393" s="575" t="s">
        <v>18</v>
      </c>
      <c r="AF393" s="572" t="s">
        <v>72</v>
      </c>
      <c r="AG393" s="576">
        <f t="shared" si="22"/>
        <v>0</v>
      </c>
      <c r="AH393" s="3"/>
      <c r="AI393" s="5"/>
      <c r="AJ393" s="156"/>
      <c r="AK393" s="3"/>
      <c r="AL393" s="5"/>
      <c r="AM393" s="15"/>
      <c r="AN393" s="14"/>
      <c r="AP393" s="15"/>
      <c r="AQ393" s="14"/>
      <c r="AS393" s="15"/>
      <c r="AT393" s="611"/>
      <c r="AU393" s="611"/>
      <c r="AW393" s="187"/>
    </row>
    <row r="394" spans="10:49" ht="29.25" x14ac:dyDescent="0.15">
      <c r="J394" s="40" t="s">
        <v>446</v>
      </c>
      <c r="K394" s="153" t="s">
        <v>198</v>
      </c>
      <c r="L394" s="868">
        <f>SUM(L182,L190,L198,L206,L216,L224,L232,L240,L250,L258,L266,L274,L284,L292,L300,L308,L318,L326,L334,L342)</f>
        <v>0</v>
      </c>
      <c r="M394" s="868"/>
      <c r="N394" s="869"/>
      <c r="P394" s="155"/>
      <c r="Q394" s="5"/>
      <c r="R394" s="5"/>
      <c r="S394" s="5"/>
      <c r="T394" s="156"/>
      <c r="U394" s="157"/>
      <c r="V394" s="5"/>
      <c r="W394" s="5"/>
      <c r="Y394" s="5"/>
      <c r="Z394" s="157"/>
      <c r="AA394" s="5"/>
      <c r="AB394" s="5"/>
      <c r="AC394" s="5"/>
      <c r="AD394" s="156"/>
      <c r="AE394" s="575" t="s">
        <v>27</v>
      </c>
      <c r="AF394" s="572" t="s">
        <v>74</v>
      </c>
      <c r="AG394" s="576">
        <f t="shared" si="22"/>
        <v>0</v>
      </c>
      <c r="AH394" s="3"/>
      <c r="AI394" s="5"/>
      <c r="AJ394" s="156"/>
      <c r="AK394" s="3"/>
      <c r="AL394" s="5"/>
      <c r="AM394" s="15"/>
      <c r="AN394" s="14"/>
      <c r="AP394" s="15"/>
      <c r="AQ394" s="14"/>
      <c r="AS394" s="15"/>
      <c r="AT394" s="611"/>
      <c r="AU394" s="611"/>
      <c r="AW394" s="187"/>
    </row>
    <row r="395" spans="10:49" x14ac:dyDescent="0.15">
      <c r="J395" s="40" t="s">
        <v>439</v>
      </c>
      <c r="K395" s="4" t="s">
        <v>200</v>
      </c>
      <c r="L395" s="868">
        <f>SUM(L183,L191,L199,L207,L217,L225,L233,L241,L251,L259,L267,L275,L285,L293,L301,L309,L319,L327,L335,L343)</f>
        <v>0</v>
      </c>
      <c r="M395" s="868"/>
      <c r="N395" s="869"/>
      <c r="P395" s="49"/>
      <c r="Q395" s="5"/>
      <c r="S395" s="5"/>
      <c r="T395" s="15"/>
      <c r="U395" s="14"/>
      <c r="V395" s="5"/>
      <c r="Z395" s="14"/>
      <c r="AA395" s="5"/>
      <c r="AC395" s="5"/>
      <c r="AD395" s="15"/>
      <c r="AE395" s="575" t="s">
        <v>31</v>
      </c>
      <c r="AF395" s="577" t="s">
        <v>30</v>
      </c>
      <c r="AG395" s="576">
        <f t="shared" si="22"/>
        <v>0</v>
      </c>
      <c r="AH395" s="3"/>
      <c r="AI395" s="5"/>
      <c r="AJ395" s="156"/>
      <c r="AK395" s="3"/>
      <c r="AL395" s="4"/>
      <c r="AM395" s="16"/>
      <c r="AN395" s="152"/>
      <c r="AO395" s="70"/>
      <c r="AP395" s="16"/>
      <c r="AQ395" s="152"/>
      <c r="AR395" s="70"/>
      <c r="AS395" s="16"/>
      <c r="AT395" s="612"/>
      <c r="AU395" s="612"/>
      <c r="AV395" s="70"/>
      <c r="AW395" s="187"/>
    </row>
    <row r="396" spans="10:49" ht="13.5" thickBot="1" x14ac:dyDescent="0.2">
      <c r="J396" s="163" t="s">
        <v>27</v>
      </c>
      <c r="K396" s="166" t="s">
        <v>201</v>
      </c>
      <c r="L396" s="870">
        <f>SUM(L184,L192,L200,L208,L218,L226,L234,L242,L252,L260,L268,L276,L286,L294,L302,L310,L320,L328,L336,L344)</f>
        <v>0</v>
      </c>
      <c r="M396" s="870"/>
      <c r="N396" s="871"/>
      <c r="O396" s="164"/>
      <c r="P396" s="165"/>
      <c r="Q396" s="166"/>
      <c r="R396" s="164"/>
      <c r="S396" s="166"/>
      <c r="T396" s="167"/>
      <c r="U396" s="168"/>
      <c r="V396" s="166"/>
      <c r="W396" s="164"/>
      <c r="X396" s="164"/>
      <c r="Y396" s="164"/>
      <c r="Z396" s="168"/>
      <c r="AA396" s="166"/>
      <c r="AB396" s="164"/>
      <c r="AC396" s="166"/>
      <c r="AD396" s="167"/>
      <c r="AE396" s="578" t="s">
        <v>441</v>
      </c>
      <c r="AF396" s="579" t="s">
        <v>73</v>
      </c>
      <c r="AG396" s="586">
        <f t="shared" si="22"/>
        <v>0</v>
      </c>
      <c r="AH396" s="169"/>
      <c r="AI396" s="166"/>
      <c r="AJ396" s="178"/>
      <c r="AK396" s="169"/>
      <c r="AL396" s="166"/>
      <c r="AM396" s="167"/>
      <c r="AN396" s="168"/>
      <c r="AO396" s="164"/>
      <c r="AP396" s="167"/>
      <c r="AQ396" s="168"/>
      <c r="AR396" s="164"/>
      <c r="AS396" s="167"/>
      <c r="AT396" s="164"/>
      <c r="AU396" s="164"/>
      <c r="AV396" s="164"/>
      <c r="AW396" s="188"/>
    </row>
    <row r="404" spans="11:14" x14ac:dyDescent="0.15">
      <c r="K404" s="73" t="s">
        <v>80</v>
      </c>
      <c r="L404" s="69">
        <f>L8+L16+L24+L32+L42+L50+L58+L66+L76+L84+L92+L100+L110+L118+L126+L134+L144+L152+L160+L168+L178+L186+L194+L202+L212+L220+L228+L236+L246+L254+L262+L270+L280+L288+L296+L304+L314+L322+L330+L338</f>
        <v>1000000</v>
      </c>
      <c r="M404" s="69"/>
      <c r="N404" s="69"/>
    </row>
    <row r="405" spans="11:14" x14ac:dyDescent="0.15">
      <c r="K405" s="73" t="s">
        <v>81</v>
      </c>
      <c r="L405" s="69">
        <f>L9+L17+L25+L33+L43+L51+L59+L67+L77+L85+L93+L101+L111+L119+L127+L135+L145+L153+L161+L169+L179+L187+L195+L203+L213+L221+L229+L237+L247+L255+L263+L271+L281+L289+L297+L305+L315+L323+L331+L339</f>
        <v>6600</v>
      </c>
      <c r="M405" s="69"/>
      <c r="N405" s="69"/>
    </row>
    <row r="406" spans="11:14" x14ac:dyDescent="0.15">
      <c r="K406" s="73"/>
      <c r="L406" s="69"/>
      <c r="M406" s="69"/>
      <c r="N406" s="69"/>
    </row>
    <row r="407" spans="11:14" x14ac:dyDescent="0.15">
      <c r="K407" s="73" t="str">
        <f>K12</f>
        <v>専門部
負担金：</v>
      </c>
      <c r="L407" s="69">
        <f>L12+L20+L28+L36+L46+L54+L62+L70+L80+L88+L96+L104+L114+L122+L130+L138+L148+L156+L164+L172+L182+L190+L198+L206+L216+L224+L232+L240+L250+L258+L266+L274+L284+L292+L300+L308+L318+L326+L334+L342</f>
        <v>5000</v>
      </c>
      <c r="M407" s="69"/>
      <c r="N407" s="69"/>
    </row>
    <row r="408" spans="11:14" x14ac:dyDescent="0.15">
      <c r="K408" s="73" t="str">
        <f>K13</f>
        <v>雑収入：</v>
      </c>
      <c r="L408" s="69">
        <f>L13+L21+L29+L37+L47+L55+L63+L71+L81+L89+L97+L105+L115+L123+L131+L139+L149+L157+L165+L173+L183+L191+L199+L207+L217+L225+L233+L241+L251+L259+L267+L275+L285+L293+L301+L309+L319+L327+L335+L343</f>
        <v>0</v>
      </c>
      <c r="M408" s="69"/>
      <c r="N408" s="69"/>
    </row>
    <row r="409" spans="11:14" x14ac:dyDescent="0.15">
      <c r="K409" t="str">
        <f>K14</f>
        <v>その他：</v>
      </c>
      <c r="L409" s="69">
        <f>L14+L22+L30+L38+L48+L56+L64+L72+L82+L90+L98+L106+L116+L124+L132+L140+L150+L158+L166+L174+L184+L192+L200+L208+L218+L226+L234+L242+L252+L260+L268+L276+L286+L294+L302+L310+L320+L328+L336+L344</f>
        <v>6200</v>
      </c>
      <c r="M409" s="69"/>
      <c r="N409" s="69"/>
    </row>
    <row r="412" spans="11:14" x14ac:dyDescent="0.15">
      <c r="M412" s="70">
        <f>L404</f>
        <v>1000000</v>
      </c>
    </row>
    <row r="413" spans="11:14" x14ac:dyDescent="0.15">
      <c r="M413" s="70">
        <f>L405</f>
        <v>6600</v>
      </c>
    </row>
    <row r="414" spans="11:14" x14ac:dyDescent="0.15">
      <c r="M414" s="70">
        <f>L406</f>
        <v>0</v>
      </c>
    </row>
    <row r="415" spans="11:14" x14ac:dyDescent="0.15">
      <c r="M415" s="70" t="e">
        <f>#REF!</f>
        <v>#REF!</v>
      </c>
    </row>
    <row r="416" spans="11:14" x14ac:dyDescent="0.15">
      <c r="M416" s="70">
        <f>L407</f>
        <v>5000</v>
      </c>
    </row>
    <row r="417" spans="11:38" x14ac:dyDescent="0.15">
      <c r="M417" s="70">
        <f>L408</f>
        <v>0</v>
      </c>
    </row>
    <row r="421" spans="11:38" x14ac:dyDescent="0.15">
      <c r="K421" t="s">
        <v>2</v>
      </c>
      <c r="P421" s="68">
        <f>P176</f>
        <v>5000</v>
      </c>
      <c r="AF421" s="5" t="s">
        <v>29</v>
      </c>
      <c r="AI421" s="5" t="s">
        <v>32</v>
      </c>
      <c r="AL421" s="5" t="s">
        <v>33</v>
      </c>
    </row>
    <row r="422" spans="11:38" x14ac:dyDescent="0.15">
      <c r="K422" t="s">
        <v>76</v>
      </c>
      <c r="P422" s="69">
        <f>U176</f>
        <v>2300</v>
      </c>
      <c r="AF422" s="5" t="s">
        <v>28</v>
      </c>
      <c r="AI422" s="5" t="s">
        <v>43</v>
      </c>
      <c r="AL422" s="5" t="s">
        <v>34</v>
      </c>
    </row>
    <row r="423" spans="11:38" x14ac:dyDescent="0.15">
      <c r="K423" t="s">
        <v>77</v>
      </c>
      <c r="P423" s="68">
        <f>Z176</f>
        <v>0</v>
      </c>
      <c r="AF423" s="5" t="s">
        <v>74</v>
      </c>
      <c r="AI423" s="5" t="s">
        <v>75</v>
      </c>
      <c r="AL423" s="5" t="s">
        <v>35</v>
      </c>
    </row>
    <row r="424" spans="11:38" x14ac:dyDescent="0.15">
      <c r="K424" t="s">
        <v>78</v>
      </c>
      <c r="L424" t="s">
        <v>29</v>
      </c>
      <c r="P424">
        <f t="shared" ref="P424:P430" si="23">AG8+AG16+AG24+AG32+AG42+AG50+AG58+AG66+AG76+AG84+AG92+AG100+AG110+AG118+AG126+AG134+AG144+AG152+AG160+AG168</f>
        <v>15500</v>
      </c>
      <c r="AF424" s="5" t="s">
        <v>71</v>
      </c>
      <c r="AL424" s="5" t="s">
        <v>36</v>
      </c>
    </row>
    <row r="425" spans="11:38" x14ac:dyDescent="0.15">
      <c r="L425" t="s">
        <v>28</v>
      </c>
      <c r="P425">
        <f t="shared" si="23"/>
        <v>0</v>
      </c>
      <c r="AF425" s="5" t="s">
        <v>72</v>
      </c>
    </row>
    <row r="426" spans="11:38" x14ac:dyDescent="0.15">
      <c r="L426" t="s">
        <v>104</v>
      </c>
      <c r="P426">
        <f t="shared" si="23"/>
        <v>0</v>
      </c>
      <c r="AF426" s="4" t="s">
        <v>30</v>
      </c>
    </row>
    <row r="427" spans="11:38" x14ac:dyDescent="0.15">
      <c r="L427" t="s">
        <v>72</v>
      </c>
      <c r="P427">
        <f t="shared" si="23"/>
        <v>0</v>
      </c>
      <c r="AF427" s="5" t="s">
        <v>73</v>
      </c>
    </row>
    <row r="428" spans="11:38" x14ac:dyDescent="0.15">
      <c r="L428" t="s">
        <v>74</v>
      </c>
      <c r="P428">
        <f t="shared" si="23"/>
        <v>0</v>
      </c>
    </row>
    <row r="429" spans="11:38" x14ac:dyDescent="0.15">
      <c r="L429" s="67" t="s">
        <v>30</v>
      </c>
      <c r="P429">
        <f t="shared" si="23"/>
        <v>0</v>
      </c>
    </row>
    <row r="430" spans="11:38" x14ac:dyDescent="0.15">
      <c r="L430" t="s">
        <v>73</v>
      </c>
      <c r="P430">
        <f t="shared" si="23"/>
        <v>0</v>
      </c>
    </row>
    <row r="431" spans="11:38" x14ac:dyDescent="0.15">
      <c r="K431" t="s">
        <v>79</v>
      </c>
      <c r="L431" t="s">
        <v>32</v>
      </c>
      <c r="P431">
        <f>AJ8+AJ16+AJ24+AJ32+AJ42+AJ50+AJ58+AJ66+AJ76+AJ84+AJ92+AJ100+AJ110+AJ118+AJ126+AJ134+AJ144+AJ152+AJ160+AJ168</f>
        <v>0</v>
      </c>
    </row>
    <row r="432" spans="11:38" x14ac:dyDescent="0.15">
      <c r="L432" t="s">
        <v>43</v>
      </c>
      <c r="P432">
        <f>AJ9+AJ17+AJ25+AJ33+AJ43+AJ51+AJ59+AJ67+AJ77+AJ85+AJ93+AJ101+AJ111+AJ119+AJ127+AJ135+AJ145+AJ153+AJ161+AJ169</f>
        <v>0</v>
      </c>
    </row>
    <row r="433" spans="1:49" x14ac:dyDescent="0.15">
      <c r="L433" t="s">
        <v>75</v>
      </c>
      <c r="P433">
        <f>AJ10+AJ18+AJ26+AJ34+AJ44+AJ52+AJ60+AJ68+AJ78+AJ86+AJ94+AJ102+AJ112+AJ120+AJ128+AJ136+AJ146+AJ154+AJ162+AJ170</f>
        <v>0</v>
      </c>
    </row>
    <row r="434" spans="1:49" x14ac:dyDescent="0.15">
      <c r="K434" t="s">
        <v>6</v>
      </c>
      <c r="L434" t="s">
        <v>33</v>
      </c>
      <c r="P434">
        <f>AM8+AM16+AM24+AM32+AM42+AM50+AM58+AM66+AM76+AM84+AM92+AM100+AM110+AM118+AM126+AM134+AM144+AM152+AM160+AM168</f>
        <v>0</v>
      </c>
    </row>
    <row r="435" spans="1:49" x14ac:dyDescent="0.15">
      <c r="L435" t="s">
        <v>34</v>
      </c>
      <c r="P435">
        <f>AM9+AM17+AM25+AM33+AM43+AM51+AM59+AM67+AM77+AM85+AM93+AM101+AM111+AM119+AM127+AM135+AM145+AM153+AM161+AM169</f>
        <v>0</v>
      </c>
    </row>
    <row r="436" spans="1:49" x14ac:dyDescent="0.15">
      <c r="L436" t="s">
        <v>35</v>
      </c>
      <c r="P436">
        <f>AM10+AM18+AM26+AM34+AM44+AM52+AM60+AM68+AM78+AM86+AM94+AM102+AM112+AM120+AM128+AM136+AM146+AM154+AM162+AM170</f>
        <v>0</v>
      </c>
    </row>
    <row r="437" spans="1:49" x14ac:dyDescent="0.15">
      <c r="L437" t="s">
        <v>36</v>
      </c>
      <c r="P437">
        <f>AM11+AM19+AM27+AM35+AM45+AM53+AM61+AM69+AM79+AM87+AM95+AM103+AM113+AM121+AM129+AM137+AM147+AM155+AM163+AM171</f>
        <v>0</v>
      </c>
    </row>
    <row r="439" spans="1:49" s="175" customFormat="1" ht="18.75" customHeight="1" x14ac:dyDescent="0.15"/>
    <row r="440" spans="1:49" s="175" customFormat="1" ht="18.75" customHeight="1" x14ac:dyDescent="0.15"/>
    <row r="441" spans="1:49" s="175" customFormat="1" ht="18.75" customHeight="1" x14ac:dyDescent="0.15"/>
    <row r="442" spans="1:49" s="175" customFormat="1" ht="18.75" customHeight="1" x14ac:dyDescent="0.15"/>
    <row r="443" spans="1:49" s="526" customFormat="1" ht="21" customHeight="1" x14ac:dyDescent="0.15">
      <c r="A443" s="529"/>
      <c r="B443" s="529"/>
      <c r="C443" s="529"/>
      <c r="D443" s="529"/>
      <c r="E443" s="529"/>
      <c r="F443" s="529"/>
      <c r="H443" s="529"/>
      <c r="I443" s="529"/>
      <c r="J443" s="529"/>
      <c r="AT443" s="529"/>
      <c r="AU443" s="529"/>
    </row>
    <row r="444" spans="1:49" s="526" customFormat="1" ht="21" customHeight="1" x14ac:dyDescent="0.15">
      <c r="A444" s="529"/>
      <c r="B444" s="529"/>
      <c r="C444" s="529"/>
      <c r="D444" s="529"/>
      <c r="E444" s="529"/>
      <c r="F444" s="529"/>
      <c r="H444" s="529"/>
      <c r="I444" s="529"/>
      <c r="J444" s="529"/>
      <c r="AT444" s="529"/>
      <c r="AU444" s="529"/>
    </row>
    <row r="445" spans="1:49" s="175" customFormat="1" ht="18.75" customHeight="1" x14ac:dyDescent="0.15">
      <c r="A445" s="154"/>
      <c r="B445" s="328"/>
      <c r="C445" s="328"/>
      <c r="D445" s="328"/>
      <c r="E445" s="328"/>
      <c r="J445" s="329"/>
      <c r="K445" s="329"/>
      <c r="L445" s="329"/>
      <c r="M445" s="329"/>
      <c r="N445" s="329"/>
      <c r="U445" s="154"/>
      <c r="V445" s="154"/>
      <c r="W445" s="154"/>
      <c r="X445" s="154"/>
      <c r="Y445" s="154"/>
      <c r="AW445" s="330"/>
    </row>
    <row r="446" spans="1:49" s="175" customFormat="1" ht="18.75" customHeight="1" x14ac:dyDescent="0.15">
      <c r="A446" s="154"/>
      <c r="B446" s="328"/>
      <c r="C446" s="328"/>
      <c r="D446" s="328"/>
      <c r="E446" s="328"/>
      <c r="J446" s="329"/>
      <c r="K446" s="329"/>
      <c r="L446" s="329"/>
      <c r="M446" s="329"/>
      <c r="N446" s="329"/>
      <c r="U446" s="154"/>
      <c r="V446" s="154"/>
      <c r="W446" s="154"/>
      <c r="X446" s="154"/>
      <c r="Y446" s="154"/>
      <c r="AW446" s="330"/>
    </row>
  </sheetData>
  <sheetProtection password="DDA1" sheet="1"/>
  <mergeCells count="1203">
    <mergeCell ref="J346:N346"/>
    <mergeCell ref="P346:T346"/>
    <mergeCell ref="U346:Y346"/>
    <mergeCell ref="Z346:AD346"/>
    <mergeCell ref="AE346:AG346"/>
    <mergeCell ref="J355:N356"/>
    <mergeCell ref="P355:AR355"/>
    <mergeCell ref="P356:T356"/>
    <mergeCell ref="U356:AD356"/>
    <mergeCell ref="AE356:AG357"/>
    <mergeCell ref="S342:T342"/>
    <mergeCell ref="X342:Y342"/>
    <mergeCell ref="AC342:AD342"/>
    <mergeCell ref="AX356:AX357"/>
    <mergeCell ref="P358:T358"/>
    <mergeCell ref="U358:Y358"/>
    <mergeCell ref="Z358:AD358"/>
    <mergeCell ref="AE358:AG358"/>
    <mergeCell ref="AH358:AJ358"/>
    <mergeCell ref="AW356:AW357"/>
    <mergeCell ref="AU356:AU357"/>
    <mergeCell ref="AH346:AJ346"/>
    <mergeCell ref="AK346:AM346"/>
    <mergeCell ref="AN346:AP346"/>
    <mergeCell ref="AQ346:AS346"/>
    <mergeCell ref="AH356:AJ357"/>
    <mergeCell ref="AV356:AV357"/>
    <mergeCell ref="AK356:AM357"/>
    <mergeCell ref="AN356:AP357"/>
    <mergeCell ref="AQ356:AS357"/>
    <mergeCell ref="AT356:AT357"/>
    <mergeCell ref="B343:E344"/>
    <mergeCell ref="L343:N343"/>
    <mergeCell ref="J345:N345"/>
    <mergeCell ref="P345:T345"/>
    <mergeCell ref="U345:Y345"/>
    <mergeCell ref="Z345:AD345"/>
    <mergeCell ref="AE337:AG337"/>
    <mergeCell ref="AH337:AJ337"/>
    <mergeCell ref="AK337:AM337"/>
    <mergeCell ref="AN337:AP337"/>
    <mergeCell ref="AQ337:AS337"/>
    <mergeCell ref="A338:A344"/>
    <mergeCell ref="L339:N339"/>
    <mergeCell ref="B340:E341"/>
    <mergeCell ref="B342:E342"/>
    <mergeCell ref="L342:N342"/>
    <mergeCell ref="L344:N344"/>
    <mergeCell ref="L338:N338"/>
    <mergeCell ref="B339:E339"/>
    <mergeCell ref="AE345:AG345"/>
    <mergeCell ref="AH345:AJ345"/>
    <mergeCell ref="AK345:AM345"/>
    <mergeCell ref="AN345:AP345"/>
    <mergeCell ref="AQ345:AS345"/>
    <mergeCell ref="S334:T334"/>
    <mergeCell ref="X334:Y334"/>
    <mergeCell ref="AC334:AD334"/>
    <mergeCell ref="B335:E336"/>
    <mergeCell ref="L335:N335"/>
    <mergeCell ref="B337:E337"/>
    <mergeCell ref="K337:N337"/>
    <mergeCell ref="P337:T337"/>
    <mergeCell ref="U337:Y337"/>
    <mergeCell ref="Z337:AD337"/>
    <mergeCell ref="A330:A336"/>
    <mergeCell ref="L330:N330"/>
    <mergeCell ref="L331:N331"/>
    <mergeCell ref="B332:E333"/>
    <mergeCell ref="B334:E334"/>
    <mergeCell ref="L334:N334"/>
    <mergeCell ref="AH312:AJ312"/>
    <mergeCell ref="L336:N336"/>
    <mergeCell ref="B331:E331"/>
    <mergeCell ref="AH313:AJ313"/>
    <mergeCell ref="B319:E320"/>
    <mergeCell ref="L319:N319"/>
    <mergeCell ref="L320:N320"/>
    <mergeCell ref="AQ303:AS303"/>
    <mergeCell ref="A304:A310"/>
    <mergeCell ref="L305:N305"/>
    <mergeCell ref="B306:E307"/>
    <mergeCell ref="B308:E308"/>
    <mergeCell ref="L308:N308"/>
    <mergeCell ref="U303:Y303"/>
    <mergeCell ref="Z303:AD303"/>
    <mergeCell ref="AK312:AM312"/>
    <mergeCell ref="AN312:AP312"/>
    <mergeCell ref="AQ312:AS312"/>
    <mergeCell ref="B329:E329"/>
    <mergeCell ref="K329:N329"/>
    <mergeCell ref="AN329:AP329"/>
    <mergeCell ref="AQ329:AS329"/>
    <mergeCell ref="Z329:AD329"/>
    <mergeCell ref="AE329:AG329"/>
    <mergeCell ref="AE311:AG311"/>
    <mergeCell ref="AH311:AJ311"/>
    <mergeCell ref="AK311:AM311"/>
    <mergeCell ref="AN311:AP311"/>
    <mergeCell ref="AQ311:AS311"/>
    <mergeCell ref="J312:N312"/>
    <mergeCell ref="P312:T312"/>
    <mergeCell ref="U312:Y312"/>
    <mergeCell ref="Z312:AD312"/>
    <mergeCell ref="AE312:AG312"/>
    <mergeCell ref="AK329:AM329"/>
    <mergeCell ref="P329:T329"/>
    <mergeCell ref="U329:Y329"/>
    <mergeCell ref="AH329:AJ329"/>
    <mergeCell ref="L326:N326"/>
    <mergeCell ref="A296:A302"/>
    <mergeCell ref="L296:N296"/>
    <mergeCell ref="L297:N297"/>
    <mergeCell ref="B298:E299"/>
    <mergeCell ref="B300:E300"/>
    <mergeCell ref="L300:N300"/>
    <mergeCell ref="AH278:AJ278"/>
    <mergeCell ref="L302:N302"/>
    <mergeCell ref="B297:E297"/>
    <mergeCell ref="P287:T287"/>
    <mergeCell ref="U287:Y287"/>
    <mergeCell ref="Z287:AD287"/>
    <mergeCell ref="S308:T308"/>
    <mergeCell ref="X308:Y308"/>
    <mergeCell ref="AC308:AD308"/>
    <mergeCell ref="B269:E269"/>
    <mergeCell ref="K269:N269"/>
    <mergeCell ref="P269:T269"/>
    <mergeCell ref="U269:Y269"/>
    <mergeCell ref="Z269:AD269"/>
    <mergeCell ref="L276:N276"/>
    <mergeCell ref="AE269:AG269"/>
    <mergeCell ref="AH269:AJ269"/>
    <mergeCell ref="AE303:AG303"/>
    <mergeCell ref="AH303:AJ303"/>
    <mergeCell ref="L270:N270"/>
    <mergeCell ref="AK278:AM278"/>
    <mergeCell ref="AN278:AP278"/>
    <mergeCell ref="AQ278:AS278"/>
    <mergeCell ref="B295:E295"/>
    <mergeCell ref="K295:N295"/>
    <mergeCell ref="AQ295:AS295"/>
    <mergeCell ref="AH295:AJ295"/>
    <mergeCell ref="L292:N292"/>
    <mergeCell ref="S292:T292"/>
    <mergeCell ref="AE277:AG277"/>
    <mergeCell ref="AH277:AJ277"/>
    <mergeCell ref="AK277:AM277"/>
    <mergeCell ref="AN277:AP277"/>
    <mergeCell ref="AQ277:AS277"/>
    <mergeCell ref="J278:N278"/>
    <mergeCell ref="P278:T278"/>
    <mergeCell ref="U278:Y278"/>
    <mergeCell ref="Z278:AD278"/>
    <mergeCell ref="AE278:AG278"/>
    <mergeCell ref="AK295:AM295"/>
    <mergeCell ref="AN295:AP295"/>
    <mergeCell ref="P295:T295"/>
    <mergeCell ref="U295:Y295"/>
    <mergeCell ref="Z295:AD295"/>
    <mergeCell ref="AE295:AG295"/>
    <mergeCell ref="L275:N275"/>
    <mergeCell ref="J277:N277"/>
    <mergeCell ref="P277:T277"/>
    <mergeCell ref="U277:Y277"/>
    <mergeCell ref="Z277:AD277"/>
    <mergeCell ref="AN261:AP261"/>
    <mergeCell ref="AQ261:AS261"/>
    <mergeCell ref="A262:A268"/>
    <mergeCell ref="L262:N262"/>
    <mergeCell ref="L263:N263"/>
    <mergeCell ref="B264:E265"/>
    <mergeCell ref="B266:E266"/>
    <mergeCell ref="L266:N266"/>
    <mergeCell ref="S266:T266"/>
    <mergeCell ref="X266:Y266"/>
    <mergeCell ref="B261:E261"/>
    <mergeCell ref="K261:N261"/>
    <mergeCell ref="P261:T261"/>
    <mergeCell ref="U261:Y261"/>
    <mergeCell ref="Z261:AD261"/>
    <mergeCell ref="AE261:AG261"/>
    <mergeCell ref="AH261:AJ261"/>
    <mergeCell ref="AK261:AM261"/>
    <mergeCell ref="B263:E263"/>
    <mergeCell ref="L268:N268"/>
    <mergeCell ref="AK269:AM269"/>
    <mergeCell ref="AN269:AP269"/>
    <mergeCell ref="A314:A320"/>
    <mergeCell ref="L314:N314"/>
    <mergeCell ref="B315:E315"/>
    <mergeCell ref="L315:N315"/>
    <mergeCell ref="B316:E317"/>
    <mergeCell ref="B318:E318"/>
    <mergeCell ref="B313:E313"/>
    <mergeCell ref="K313:N313"/>
    <mergeCell ref="P313:T313"/>
    <mergeCell ref="U313:Y313"/>
    <mergeCell ref="Z313:AD313"/>
    <mergeCell ref="AE313:AG313"/>
    <mergeCell ref="L304:N304"/>
    <mergeCell ref="B305:E305"/>
    <mergeCell ref="AN321:AP321"/>
    <mergeCell ref="A288:A294"/>
    <mergeCell ref="L288:N288"/>
    <mergeCell ref="B289:E289"/>
    <mergeCell ref="L289:N289"/>
    <mergeCell ref="B290:E291"/>
    <mergeCell ref="B292:E292"/>
    <mergeCell ref="B287:E287"/>
    <mergeCell ref="AE287:AG287"/>
    <mergeCell ref="L284:N284"/>
    <mergeCell ref="S284:T284"/>
    <mergeCell ref="X284:Y284"/>
    <mergeCell ref="AC284:AD284"/>
    <mergeCell ref="B285:E286"/>
    <mergeCell ref="L285:N285"/>
    <mergeCell ref="L286:N286"/>
    <mergeCell ref="AQ321:AS321"/>
    <mergeCell ref="A322:A328"/>
    <mergeCell ref="L322:N322"/>
    <mergeCell ref="B323:E323"/>
    <mergeCell ref="L323:N323"/>
    <mergeCell ref="B324:E325"/>
    <mergeCell ref="B326:E326"/>
    <mergeCell ref="B321:E321"/>
    <mergeCell ref="K321:N321"/>
    <mergeCell ref="P321:T321"/>
    <mergeCell ref="U321:Y321"/>
    <mergeCell ref="Z321:AD321"/>
    <mergeCell ref="AE321:AG321"/>
    <mergeCell ref="L318:N318"/>
    <mergeCell ref="S318:T318"/>
    <mergeCell ref="X318:Y318"/>
    <mergeCell ref="AC318:AD318"/>
    <mergeCell ref="S326:T326"/>
    <mergeCell ref="X326:Y326"/>
    <mergeCell ref="AC326:AD326"/>
    <mergeCell ref="B327:E328"/>
    <mergeCell ref="L327:N327"/>
    <mergeCell ref="L328:N328"/>
    <mergeCell ref="AH321:AJ321"/>
    <mergeCell ref="AK321:AM321"/>
    <mergeCell ref="AK313:AM313"/>
    <mergeCell ref="AN313:AP313"/>
    <mergeCell ref="X292:Y292"/>
    <mergeCell ref="AC292:AD292"/>
    <mergeCell ref="B293:E294"/>
    <mergeCell ref="L293:N293"/>
    <mergeCell ref="L294:N294"/>
    <mergeCell ref="AH287:AJ287"/>
    <mergeCell ref="K287:N287"/>
    <mergeCell ref="S300:T300"/>
    <mergeCell ref="X300:Y300"/>
    <mergeCell ref="AC300:AD300"/>
    <mergeCell ref="B301:E302"/>
    <mergeCell ref="L301:N301"/>
    <mergeCell ref="B303:E303"/>
    <mergeCell ref="K303:N303"/>
    <mergeCell ref="P303:T303"/>
    <mergeCell ref="B309:E310"/>
    <mergeCell ref="L309:N309"/>
    <mergeCell ref="J311:N311"/>
    <mergeCell ref="P311:T311"/>
    <mergeCell ref="U311:Y311"/>
    <mergeCell ref="Z311:AD311"/>
    <mergeCell ref="L310:N310"/>
    <mergeCell ref="AK303:AM303"/>
    <mergeCell ref="AN303:AP303"/>
    <mergeCell ref="K227:N227"/>
    <mergeCell ref="S250:T250"/>
    <mergeCell ref="X250:Y250"/>
    <mergeCell ref="AK279:AM279"/>
    <mergeCell ref="AN279:AP279"/>
    <mergeCell ref="AQ279:AS279"/>
    <mergeCell ref="A280:A286"/>
    <mergeCell ref="L280:N280"/>
    <mergeCell ref="B281:E281"/>
    <mergeCell ref="L281:N281"/>
    <mergeCell ref="B282:E283"/>
    <mergeCell ref="B284:E284"/>
    <mergeCell ref="B279:E279"/>
    <mergeCell ref="K279:N279"/>
    <mergeCell ref="P279:T279"/>
    <mergeCell ref="U279:Y279"/>
    <mergeCell ref="Z279:AD279"/>
    <mergeCell ref="AE279:AG279"/>
    <mergeCell ref="B271:E271"/>
    <mergeCell ref="S274:T274"/>
    <mergeCell ref="X274:Y274"/>
    <mergeCell ref="AC274:AD274"/>
    <mergeCell ref="B275:E276"/>
    <mergeCell ref="AQ269:AS269"/>
    <mergeCell ref="A270:A276"/>
    <mergeCell ref="L271:N271"/>
    <mergeCell ref="B272:E273"/>
    <mergeCell ref="B274:E274"/>
    <mergeCell ref="L274:N274"/>
    <mergeCell ref="AC266:AD266"/>
    <mergeCell ref="B267:E268"/>
    <mergeCell ref="L267:N267"/>
    <mergeCell ref="Z177:AD177"/>
    <mergeCell ref="P175:T175"/>
    <mergeCell ref="Z175:AD175"/>
    <mergeCell ref="AC156:AD156"/>
    <mergeCell ref="S164:T164"/>
    <mergeCell ref="X164:Y164"/>
    <mergeCell ref="AC164:AD164"/>
    <mergeCell ref="Z159:AD159"/>
    <mergeCell ref="Z141:AD141"/>
    <mergeCell ref="P159:T159"/>
    <mergeCell ref="P133:T133"/>
    <mergeCell ref="Z133:AD133"/>
    <mergeCell ref="S148:T148"/>
    <mergeCell ref="X148:Y148"/>
    <mergeCell ref="AC148:AD148"/>
    <mergeCell ref="P141:T141"/>
    <mergeCell ref="S216:T216"/>
    <mergeCell ref="X216:Y216"/>
    <mergeCell ref="AC216:AD216"/>
    <mergeCell ref="U209:Y209"/>
    <mergeCell ref="Z209:AD209"/>
    <mergeCell ref="S190:T190"/>
    <mergeCell ref="X190:Y190"/>
    <mergeCell ref="AC190:AD190"/>
    <mergeCell ref="S198:T198"/>
    <mergeCell ref="X198:Y198"/>
    <mergeCell ref="AC198:AD198"/>
    <mergeCell ref="P193:T193"/>
    <mergeCell ref="U193:Y193"/>
    <mergeCell ref="Z193:AD193"/>
    <mergeCell ref="AH133:AJ133"/>
    <mergeCell ref="S138:T138"/>
    <mergeCell ref="X138:Y138"/>
    <mergeCell ref="AC138:AD138"/>
    <mergeCell ref="AH125:AJ125"/>
    <mergeCell ref="AK133:AM133"/>
    <mergeCell ref="AK125:AM125"/>
    <mergeCell ref="AE125:AG125"/>
    <mergeCell ref="P125:T125"/>
    <mergeCell ref="Z125:AD125"/>
    <mergeCell ref="U117:Y117"/>
    <mergeCell ref="U125:Y125"/>
    <mergeCell ref="S122:T122"/>
    <mergeCell ref="X122:Y122"/>
    <mergeCell ref="AC122:AD122"/>
    <mergeCell ref="U109:Y109"/>
    <mergeCell ref="S130:T130"/>
    <mergeCell ref="X130:Y130"/>
    <mergeCell ref="AC130:AD130"/>
    <mergeCell ref="A110:A116"/>
    <mergeCell ref="A32:A38"/>
    <mergeCell ref="A66:A72"/>
    <mergeCell ref="A92:A98"/>
    <mergeCell ref="A76:A82"/>
    <mergeCell ref="B60:E61"/>
    <mergeCell ref="B62:E62"/>
    <mergeCell ref="J176:N176"/>
    <mergeCell ref="P176:T176"/>
    <mergeCell ref="Z176:AD176"/>
    <mergeCell ref="AE176:AG176"/>
    <mergeCell ref="AK176:AM176"/>
    <mergeCell ref="U176:Y176"/>
    <mergeCell ref="AE175:AG175"/>
    <mergeCell ref="AH175:AJ175"/>
    <mergeCell ref="AK167:AM167"/>
    <mergeCell ref="K167:N167"/>
    <mergeCell ref="P167:T167"/>
    <mergeCell ref="AE167:AG167"/>
    <mergeCell ref="AK175:AM175"/>
    <mergeCell ref="S172:T172"/>
    <mergeCell ref="X172:Y172"/>
    <mergeCell ref="AC172:AD172"/>
    <mergeCell ref="A168:A174"/>
    <mergeCell ref="L168:N168"/>
    <mergeCell ref="L169:N169"/>
    <mergeCell ref="L172:N172"/>
    <mergeCell ref="L173:N173"/>
    <mergeCell ref="L174:N174"/>
    <mergeCell ref="AH167:AJ167"/>
    <mergeCell ref="Z167:AD167"/>
    <mergeCell ref="AE159:AG159"/>
    <mergeCell ref="L160:N160"/>
    <mergeCell ref="L161:N161"/>
    <mergeCell ref="L164:N164"/>
    <mergeCell ref="L165:N165"/>
    <mergeCell ref="L166:N166"/>
    <mergeCell ref="B165:E166"/>
    <mergeCell ref="B162:E163"/>
    <mergeCell ref="B164:E164"/>
    <mergeCell ref="B161:E161"/>
    <mergeCell ref="AK151:AM151"/>
    <mergeCell ref="A152:A158"/>
    <mergeCell ref="L152:N152"/>
    <mergeCell ref="L153:N153"/>
    <mergeCell ref="L156:N156"/>
    <mergeCell ref="L157:N157"/>
    <mergeCell ref="L158:N158"/>
    <mergeCell ref="Z151:AD151"/>
    <mergeCell ref="X156:Y156"/>
    <mergeCell ref="B154:E155"/>
    <mergeCell ref="A160:A166"/>
    <mergeCell ref="K159:N159"/>
    <mergeCell ref="B156:E156"/>
    <mergeCell ref="B157:E158"/>
    <mergeCell ref="B153:E153"/>
    <mergeCell ref="P151:T151"/>
    <mergeCell ref="B159:E159"/>
    <mergeCell ref="B151:E151"/>
    <mergeCell ref="S156:T156"/>
    <mergeCell ref="AH159:AJ159"/>
    <mergeCell ref="AK159:AM159"/>
    <mergeCell ref="AE151:AG151"/>
    <mergeCell ref="AH151:AJ151"/>
    <mergeCell ref="K151:N151"/>
    <mergeCell ref="A144:A150"/>
    <mergeCell ref="L144:N144"/>
    <mergeCell ref="L145:N145"/>
    <mergeCell ref="L148:N148"/>
    <mergeCell ref="L149:N149"/>
    <mergeCell ref="B146:E147"/>
    <mergeCell ref="B148:E148"/>
    <mergeCell ref="B149:E150"/>
    <mergeCell ref="L150:N150"/>
    <mergeCell ref="AK141:AM141"/>
    <mergeCell ref="J142:N142"/>
    <mergeCell ref="P142:T142"/>
    <mergeCell ref="Z142:AD142"/>
    <mergeCell ref="AE142:AG142"/>
    <mergeCell ref="AK143:AM143"/>
    <mergeCell ref="J141:N141"/>
    <mergeCell ref="AE141:AG141"/>
    <mergeCell ref="AH141:AJ141"/>
    <mergeCell ref="U141:Y141"/>
    <mergeCell ref="K143:N143"/>
    <mergeCell ref="P143:T143"/>
    <mergeCell ref="Z143:AD143"/>
    <mergeCell ref="AE143:AG143"/>
    <mergeCell ref="AH143:AJ143"/>
    <mergeCell ref="B143:E143"/>
    <mergeCell ref="B145:E145"/>
    <mergeCell ref="A134:A140"/>
    <mergeCell ref="L134:N134"/>
    <mergeCell ref="L135:N135"/>
    <mergeCell ref="L138:N138"/>
    <mergeCell ref="L140:N140"/>
    <mergeCell ref="K133:N133"/>
    <mergeCell ref="K125:N125"/>
    <mergeCell ref="L124:N124"/>
    <mergeCell ref="A126:A132"/>
    <mergeCell ref="L126:N126"/>
    <mergeCell ref="L127:N127"/>
    <mergeCell ref="L130:N130"/>
    <mergeCell ref="L131:N131"/>
    <mergeCell ref="L132:N132"/>
    <mergeCell ref="B128:E129"/>
    <mergeCell ref="B130:E130"/>
    <mergeCell ref="B131:E132"/>
    <mergeCell ref="A118:A124"/>
    <mergeCell ref="L118:N118"/>
    <mergeCell ref="L119:N119"/>
    <mergeCell ref="L122:N122"/>
    <mergeCell ref="L123:N123"/>
    <mergeCell ref="B122:E122"/>
    <mergeCell ref="B123:E124"/>
    <mergeCell ref="B125:E125"/>
    <mergeCell ref="B127:E127"/>
    <mergeCell ref="B133:E133"/>
    <mergeCell ref="B135:E135"/>
    <mergeCell ref="B136:E137"/>
    <mergeCell ref="B138:E138"/>
    <mergeCell ref="B139:E140"/>
    <mergeCell ref="L111:N111"/>
    <mergeCell ref="L114:N114"/>
    <mergeCell ref="L115:N115"/>
    <mergeCell ref="AE117:AG117"/>
    <mergeCell ref="AH117:AJ117"/>
    <mergeCell ref="AK117:AM117"/>
    <mergeCell ref="S114:T114"/>
    <mergeCell ref="X114:Y114"/>
    <mergeCell ref="AC114:AD114"/>
    <mergeCell ref="K109:N109"/>
    <mergeCell ref="P109:T109"/>
    <mergeCell ref="Z109:AD109"/>
    <mergeCell ref="AE109:AG109"/>
    <mergeCell ref="AH109:AJ109"/>
    <mergeCell ref="K117:N117"/>
    <mergeCell ref="P117:T117"/>
    <mergeCell ref="Z117:AD117"/>
    <mergeCell ref="L116:N116"/>
    <mergeCell ref="L110:N110"/>
    <mergeCell ref="J108:N108"/>
    <mergeCell ref="P108:T108"/>
    <mergeCell ref="Z108:AD108"/>
    <mergeCell ref="AK108:AM108"/>
    <mergeCell ref="AE108:AG108"/>
    <mergeCell ref="AH108:AJ108"/>
    <mergeCell ref="J107:N107"/>
    <mergeCell ref="P107:T107"/>
    <mergeCell ref="Z107:AD107"/>
    <mergeCell ref="AE107:AG107"/>
    <mergeCell ref="AH107:AJ107"/>
    <mergeCell ref="J74:N74"/>
    <mergeCell ref="P74:T74"/>
    <mergeCell ref="K91:N91"/>
    <mergeCell ref="P91:T91"/>
    <mergeCell ref="L105:N105"/>
    <mergeCell ref="AK73:AM73"/>
    <mergeCell ref="L85:N85"/>
    <mergeCell ref="L88:N88"/>
    <mergeCell ref="L89:N89"/>
    <mergeCell ref="L90:N90"/>
    <mergeCell ref="AK75:AM75"/>
    <mergeCell ref="S88:T88"/>
    <mergeCell ref="S96:T96"/>
    <mergeCell ref="X96:Y96"/>
    <mergeCell ref="AC96:AD96"/>
    <mergeCell ref="P73:T73"/>
    <mergeCell ref="Z73:AD73"/>
    <mergeCell ref="S104:T104"/>
    <mergeCell ref="X104:Y104"/>
    <mergeCell ref="AC104:AD104"/>
    <mergeCell ref="X88:Y88"/>
    <mergeCell ref="A84:A90"/>
    <mergeCell ref="L84:N84"/>
    <mergeCell ref="AE39:AG39"/>
    <mergeCell ref="AE40:AG40"/>
    <mergeCell ref="AH39:AJ39"/>
    <mergeCell ref="AE73:AG73"/>
    <mergeCell ref="AH73:AJ73"/>
    <mergeCell ref="AK39:AM39"/>
    <mergeCell ref="AK49:AM49"/>
    <mergeCell ref="AK74:AM74"/>
    <mergeCell ref="AH40:AJ40"/>
    <mergeCell ref="AE65:AG65"/>
    <mergeCell ref="AH65:AJ65"/>
    <mergeCell ref="AK65:AM65"/>
    <mergeCell ref="AE41:AG41"/>
    <mergeCell ref="AH41:AJ41"/>
    <mergeCell ref="AE49:AG49"/>
    <mergeCell ref="AH49:AJ49"/>
    <mergeCell ref="AK41:AM41"/>
    <mergeCell ref="A42:A48"/>
    <mergeCell ref="Z41:AD41"/>
    <mergeCell ref="S54:T54"/>
    <mergeCell ref="AC54:AD54"/>
    <mergeCell ref="S62:T62"/>
    <mergeCell ref="AC62:AD62"/>
    <mergeCell ref="S46:T46"/>
    <mergeCell ref="AC88:AD88"/>
    <mergeCell ref="S70:T70"/>
    <mergeCell ref="AC70:AD70"/>
    <mergeCell ref="Z65:AD65"/>
    <mergeCell ref="Z49:AD49"/>
    <mergeCell ref="P41:T41"/>
    <mergeCell ref="A100:A106"/>
    <mergeCell ref="L100:N100"/>
    <mergeCell ref="L101:N101"/>
    <mergeCell ref="L104:N104"/>
    <mergeCell ref="L106:N106"/>
    <mergeCell ref="U99:Y99"/>
    <mergeCell ref="B99:E99"/>
    <mergeCell ref="AE91:AG91"/>
    <mergeCell ref="AH91:AJ91"/>
    <mergeCell ref="Z91:AD91"/>
    <mergeCell ref="K99:N99"/>
    <mergeCell ref="P99:T99"/>
    <mergeCell ref="Z99:AD99"/>
    <mergeCell ref="L92:N92"/>
    <mergeCell ref="L93:N93"/>
    <mergeCell ref="L96:N96"/>
    <mergeCell ref="L97:N97"/>
    <mergeCell ref="L98:N98"/>
    <mergeCell ref="B77:E77"/>
    <mergeCell ref="B78:E79"/>
    <mergeCell ref="B80:E80"/>
    <mergeCell ref="B81:E82"/>
    <mergeCell ref="J40:N40"/>
    <mergeCell ref="P39:T39"/>
    <mergeCell ref="P40:T40"/>
    <mergeCell ref="U39:Y39"/>
    <mergeCell ref="U40:Y40"/>
    <mergeCell ref="AK40:AM40"/>
    <mergeCell ref="Z39:AD39"/>
    <mergeCell ref="Z40:AD40"/>
    <mergeCell ref="J39:N39"/>
    <mergeCell ref="AE99:AG99"/>
    <mergeCell ref="AH99:AJ99"/>
    <mergeCell ref="AK99:AM99"/>
    <mergeCell ref="AC46:AD46"/>
    <mergeCell ref="AE83:AG83"/>
    <mergeCell ref="AH83:AJ83"/>
    <mergeCell ref="P83:T83"/>
    <mergeCell ref="Z83:AD83"/>
    <mergeCell ref="AE75:AG75"/>
    <mergeCell ref="U75:Y75"/>
    <mergeCell ref="U83:Y83"/>
    <mergeCell ref="S80:T80"/>
    <mergeCell ref="X80:Y80"/>
    <mergeCell ref="AC80:AD80"/>
    <mergeCell ref="L80:N80"/>
    <mergeCell ref="L81:N81"/>
    <mergeCell ref="L82:N82"/>
    <mergeCell ref="L66:N66"/>
    <mergeCell ref="L76:N76"/>
    <mergeCell ref="K75:N75"/>
    <mergeCell ref="P75:T75"/>
    <mergeCell ref="AH75:AJ75"/>
    <mergeCell ref="Z75:AD75"/>
    <mergeCell ref="AE57:AG57"/>
    <mergeCell ref="AH57:AJ57"/>
    <mergeCell ref="Z57:AD57"/>
    <mergeCell ref="A58:A64"/>
    <mergeCell ref="L58:N58"/>
    <mergeCell ref="L59:N59"/>
    <mergeCell ref="L62:N62"/>
    <mergeCell ref="L63:N63"/>
    <mergeCell ref="L64:N64"/>
    <mergeCell ref="B59:E59"/>
    <mergeCell ref="B68:E69"/>
    <mergeCell ref="B70:E70"/>
    <mergeCell ref="B71:E72"/>
    <mergeCell ref="B75:E75"/>
    <mergeCell ref="AN15:AP15"/>
    <mergeCell ref="Z7:AD7"/>
    <mergeCell ref="AW5:AW6"/>
    <mergeCell ref="AV5:AV6"/>
    <mergeCell ref="A1:B1"/>
    <mergeCell ref="L33:N33"/>
    <mergeCell ref="L36:N36"/>
    <mergeCell ref="A4:A6"/>
    <mergeCell ref="Z31:AD31"/>
    <mergeCell ref="AE31:AG31"/>
    <mergeCell ref="P5:T5"/>
    <mergeCell ref="S28:T28"/>
    <mergeCell ref="X28:Y28"/>
    <mergeCell ref="AC28:AD28"/>
    <mergeCell ref="L37:N37"/>
    <mergeCell ref="L38:N38"/>
    <mergeCell ref="L24:N24"/>
    <mergeCell ref="L25:N25"/>
    <mergeCell ref="L28:N28"/>
    <mergeCell ref="A24:A30"/>
    <mergeCell ref="B4:E6"/>
    <mergeCell ref="B7:E7"/>
    <mergeCell ref="A8:A14"/>
    <mergeCell ref="A16:A22"/>
    <mergeCell ref="L14:N14"/>
    <mergeCell ref="B10:E11"/>
    <mergeCell ref="B12:E12"/>
    <mergeCell ref="B13:E14"/>
    <mergeCell ref="B15:E15"/>
    <mergeCell ref="B17:E17"/>
    <mergeCell ref="B18:E19"/>
    <mergeCell ref="B20:E20"/>
    <mergeCell ref="B21:E22"/>
    <mergeCell ref="B23:E23"/>
    <mergeCell ref="B25:E25"/>
    <mergeCell ref="B26:E27"/>
    <mergeCell ref="B9:E9"/>
    <mergeCell ref="A50:A56"/>
    <mergeCell ref="L50:N50"/>
    <mergeCell ref="L51:N51"/>
    <mergeCell ref="L54:N54"/>
    <mergeCell ref="L55:N55"/>
    <mergeCell ref="L56:N56"/>
    <mergeCell ref="B51:E51"/>
    <mergeCell ref="B52:E53"/>
    <mergeCell ref="B54:E54"/>
    <mergeCell ref="B55:E56"/>
    <mergeCell ref="K83:N83"/>
    <mergeCell ref="L139:N139"/>
    <mergeCell ref="K49:N49"/>
    <mergeCell ref="P49:T49"/>
    <mergeCell ref="K65:N65"/>
    <mergeCell ref="P65:T65"/>
    <mergeCell ref="L77:N77"/>
    <mergeCell ref="B28:E28"/>
    <mergeCell ref="B29:E30"/>
    <mergeCell ref="B31:E31"/>
    <mergeCell ref="K31:N31"/>
    <mergeCell ref="B33:E33"/>
    <mergeCell ref="B34:E35"/>
    <mergeCell ref="B36:E36"/>
    <mergeCell ref="B37:E38"/>
    <mergeCell ref="B41:E41"/>
    <mergeCell ref="B43:E43"/>
    <mergeCell ref="B49:E49"/>
    <mergeCell ref="B44:E45"/>
    <mergeCell ref="B46:E46"/>
    <mergeCell ref="B47:E48"/>
    <mergeCell ref="B57:E57"/>
    <mergeCell ref="B63:E64"/>
    <mergeCell ref="B65:E65"/>
    <mergeCell ref="B67:E67"/>
    <mergeCell ref="P31:T31"/>
    <mergeCell ref="S36:T36"/>
    <mergeCell ref="L67:N67"/>
    <mergeCell ref="L70:N70"/>
    <mergeCell ref="L71:N71"/>
    <mergeCell ref="L72:N72"/>
    <mergeCell ref="J73:N73"/>
    <mergeCell ref="AK15:AM15"/>
    <mergeCell ref="L16:N16"/>
    <mergeCell ref="L17:N17"/>
    <mergeCell ref="L20:N20"/>
    <mergeCell ref="Z15:AD15"/>
    <mergeCell ref="AE15:AG15"/>
    <mergeCell ref="AH15:AJ15"/>
    <mergeCell ref="K15:N15"/>
    <mergeCell ref="S12:T12"/>
    <mergeCell ref="P15:T15"/>
    <mergeCell ref="L47:N47"/>
    <mergeCell ref="L48:N48"/>
    <mergeCell ref="Z23:AD23"/>
    <mergeCell ref="AE23:AG23"/>
    <mergeCell ref="AK23:AM23"/>
    <mergeCell ref="K57:N57"/>
    <mergeCell ref="P57:T57"/>
    <mergeCell ref="L42:N42"/>
    <mergeCell ref="L43:N43"/>
    <mergeCell ref="L46:N46"/>
    <mergeCell ref="K41:N41"/>
    <mergeCell ref="L32:N32"/>
    <mergeCell ref="K23:N23"/>
    <mergeCell ref="P23:T23"/>
    <mergeCell ref="X12:Y12"/>
    <mergeCell ref="AC12:AD12"/>
    <mergeCell ref="S20:T20"/>
    <mergeCell ref="AC20:AD20"/>
    <mergeCell ref="X20:Y20"/>
    <mergeCell ref="AC36:AD36"/>
    <mergeCell ref="AQ5:AS6"/>
    <mergeCell ref="AN7:AP7"/>
    <mergeCell ref="AQ7:AS7"/>
    <mergeCell ref="L29:N29"/>
    <mergeCell ref="L30:N30"/>
    <mergeCell ref="L12:N12"/>
    <mergeCell ref="AQ15:AS15"/>
    <mergeCell ref="AN23:AP23"/>
    <mergeCell ref="AQ23:AS23"/>
    <mergeCell ref="F4:H5"/>
    <mergeCell ref="J4:N5"/>
    <mergeCell ref="P4:AR4"/>
    <mergeCell ref="AE7:AG7"/>
    <mergeCell ref="U5:AD5"/>
    <mergeCell ref="AE5:AG6"/>
    <mergeCell ref="AS1:AX1"/>
    <mergeCell ref="AS2:AV2"/>
    <mergeCell ref="AH5:AJ6"/>
    <mergeCell ref="AK5:AM6"/>
    <mergeCell ref="AN5:AP6"/>
    <mergeCell ref="AT5:AT6"/>
    <mergeCell ref="AU5:AU6"/>
    <mergeCell ref="K7:N7"/>
    <mergeCell ref="P7:T7"/>
    <mergeCell ref="L8:N8"/>
    <mergeCell ref="L21:N21"/>
    <mergeCell ref="L13:N13"/>
    <mergeCell ref="L9:N9"/>
    <mergeCell ref="L22:N22"/>
    <mergeCell ref="AW2:AX2"/>
    <mergeCell ref="AH7:AJ7"/>
    <mergeCell ref="AK7:AM7"/>
    <mergeCell ref="AN117:AP117"/>
    <mergeCell ref="AN31:AP31"/>
    <mergeCell ref="AQ31:AS31"/>
    <mergeCell ref="AH23:AJ23"/>
    <mergeCell ref="AH31:AJ31"/>
    <mergeCell ref="AK31:AM31"/>
    <mergeCell ref="AN41:AP41"/>
    <mergeCell ref="AQ41:AS41"/>
    <mergeCell ref="AN39:AP39"/>
    <mergeCell ref="AN40:AP40"/>
    <mergeCell ref="AQ39:AS39"/>
    <mergeCell ref="AQ91:AS91"/>
    <mergeCell ref="AN49:AP49"/>
    <mergeCell ref="AQ49:AS49"/>
    <mergeCell ref="AN57:AP57"/>
    <mergeCell ref="AQ57:AS57"/>
    <mergeCell ref="AN65:AP65"/>
    <mergeCell ref="AQ65:AS65"/>
    <mergeCell ref="AN73:AP73"/>
    <mergeCell ref="AN74:AP74"/>
    <mergeCell ref="AQ73:AS73"/>
    <mergeCell ref="AN133:AP133"/>
    <mergeCell ref="AQ133:AS133"/>
    <mergeCell ref="AN143:AP143"/>
    <mergeCell ref="AQ74:AS74"/>
    <mergeCell ref="U57:Y57"/>
    <mergeCell ref="U49:Y49"/>
    <mergeCell ref="U65:Y65"/>
    <mergeCell ref="AK57:AM57"/>
    <mergeCell ref="Z74:AD74"/>
    <mergeCell ref="U73:Y73"/>
    <mergeCell ref="U74:Y74"/>
    <mergeCell ref="AE74:AG74"/>
    <mergeCell ref="AH74:AJ74"/>
    <mergeCell ref="AQ117:AS117"/>
    <mergeCell ref="AN107:AP107"/>
    <mergeCell ref="AN108:AP108"/>
    <mergeCell ref="AQ107:AS107"/>
    <mergeCell ref="AQ108:AS108"/>
    <mergeCell ref="AN75:AP75"/>
    <mergeCell ref="AQ75:AS75"/>
    <mergeCell ref="AN83:AP83"/>
    <mergeCell ref="AQ83:AS83"/>
    <mergeCell ref="AN91:AP91"/>
    <mergeCell ref="AQ143:AS143"/>
    <mergeCell ref="AN141:AP141"/>
    <mergeCell ref="AN142:AP142"/>
    <mergeCell ref="AQ141:AS141"/>
    <mergeCell ref="AQ142:AS142"/>
    <mergeCell ref="AN99:AP99"/>
    <mergeCell ref="AQ99:AS99"/>
    <mergeCell ref="AN109:AP109"/>
    <mergeCell ref="AQ109:AS109"/>
    <mergeCell ref="U7:Y7"/>
    <mergeCell ref="U15:Y15"/>
    <mergeCell ref="U31:Y31"/>
    <mergeCell ref="U23:Y23"/>
    <mergeCell ref="U41:Y41"/>
    <mergeCell ref="AQ40:AS40"/>
    <mergeCell ref="AN175:AP175"/>
    <mergeCell ref="AN151:AP151"/>
    <mergeCell ref="U167:Y167"/>
    <mergeCell ref="U159:Y159"/>
    <mergeCell ref="U142:Y142"/>
    <mergeCell ref="U175:Y175"/>
    <mergeCell ref="U151:Y151"/>
    <mergeCell ref="AN159:AP159"/>
    <mergeCell ref="AH142:AJ142"/>
    <mergeCell ref="AK142:AM142"/>
    <mergeCell ref="AK109:AM109"/>
    <mergeCell ref="AE133:AG133"/>
    <mergeCell ref="AK83:AM83"/>
    <mergeCell ref="AK91:AM91"/>
    <mergeCell ref="AK107:AM107"/>
    <mergeCell ref="U143:Y143"/>
    <mergeCell ref="U133:Y133"/>
    <mergeCell ref="U91:Y91"/>
    <mergeCell ref="U107:Y107"/>
    <mergeCell ref="U108:Y108"/>
    <mergeCell ref="AQ151:AS151"/>
    <mergeCell ref="AQ159:AS159"/>
    <mergeCell ref="AN167:AP167"/>
    <mergeCell ref="AQ167:AS167"/>
    <mergeCell ref="AN125:AP125"/>
    <mergeCell ref="AQ125:AS125"/>
    <mergeCell ref="B83:E83"/>
    <mergeCell ref="B89:E90"/>
    <mergeCell ref="B91:E91"/>
    <mergeCell ref="B93:E93"/>
    <mergeCell ref="B94:E95"/>
    <mergeCell ref="B96:E96"/>
    <mergeCell ref="B97:E98"/>
    <mergeCell ref="B101:E101"/>
    <mergeCell ref="B102:E103"/>
    <mergeCell ref="B104:E104"/>
    <mergeCell ref="B105:E106"/>
    <mergeCell ref="B109:E109"/>
    <mergeCell ref="B111:E111"/>
    <mergeCell ref="B112:E113"/>
    <mergeCell ref="B114:E114"/>
    <mergeCell ref="B119:E119"/>
    <mergeCell ref="B120:E121"/>
    <mergeCell ref="B115:E116"/>
    <mergeCell ref="B117:E117"/>
    <mergeCell ref="B85:E85"/>
    <mergeCell ref="B86:E87"/>
    <mergeCell ref="B88:E88"/>
    <mergeCell ref="L182:N182"/>
    <mergeCell ref="B183:E184"/>
    <mergeCell ref="L184:N184"/>
    <mergeCell ref="S182:T182"/>
    <mergeCell ref="AE177:AG177"/>
    <mergeCell ref="B167:E167"/>
    <mergeCell ref="B177:E177"/>
    <mergeCell ref="K177:N177"/>
    <mergeCell ref="L183:N183"/>
    <mergeCell ref="J175:N175"/>
    <mergeCell ref="AH177:AJ177"/>
    <mergeCell ref="AK177:AM177"/>
    <mergeCell ref="AN177:AP177"/>
    <mergeCell ref="AQ177:AS177"/>
    <mergeCell ref="A178:A184"/>
    <mergeCell ref="L178:N178"/>
    <mergeCell ref="B179:E179"/>
    <mergeCell ref="L179:N179"/>
    <mergeCell ref="B180:E181"/>
    <mergeCell ref="B182:E182"/>
    <mergeCell ref="AN176:AP176"/>
    <mergeCell ref="AQ175:AS175"/>
    <mergeCell ref="AQ176:AS176"/>
    <mergeCell ref="AH176:AJ176"/>
    <mergeCell ref="B173:E174"/>
    <mergeCell ref="B169:E169"/>
    <mergeCell ref="B170:E171"/>
    <mergeCell ref="B172:E172"/>
    <mergeCell ref="X182:Y182"/>
    <mergeCell ref="AC182:AD182"/>
    <mergeCell ref="P177:T177"/>
    <mergeCell ref="U177:Y177"/>
    <mergeCell ref="B185:E185"/>
    <mergeCell ref="K185:N185"/>
    <mergeCell ref="P185:T185"/>
    <mergeCell ref="U185:Y185"/>
    <mergeCell ref="Z185:AD185"/>
    <mergeCell ref="AE185:AG185"/>
    <mergeCell ref="AH185:AJ185"/>
    <mergeCell ref="AK185:AM185"/>
    <mergeCell ref="AN185:AP185"/>
    <mergeCell ref="AQ185:AS185"/>
    <mergeCell ref="A186:A192"/>
    <mergeCell ref="L186:N186"/>
    <mergeCell ref="B187:E187"/>
    <mergeCell ref="L187:N187"/>
    <mergeCell ref="B188:E189"/>
    <mergeCell ref="B190:E190"/>
    <mergeCell ref="L190:N190"/>
    <mergeCell ref="B191:E192"/>
    <mergeCell ref="L191:N191"/>
    <mergeCell ref="L192:N192"/>
    <mergeCell ref="B193:E193"/>
    <mergeCell ref="K193:N193"/>
    <mergeCell ref="AE193:AG193"/>
    <mergeCell ref="AH193:AJ193"/>
    <mergeCell ref="AK193:AM193"/>
    <mergeCell ref="AN193:AP193"/>
    <mergeCell ref="AQ193:AS193"/>
    <mergeCell ref="A194:A200"/>
    <mergeCell ref="L194:N194"/>
    <mergeCell ref="B195:E195"/>
    <mergeCell ref="L195:N195"/>
    <mergeCell ref="B196:E197"/>
    <mergeCell ref="B198:E198"/>
    <mergeCell ref="L198:N198"/>
    <mergeCell ref="B199:E200"/>
    <mergeCell ref="L199:N199"/>
    <mergeCell ref="L200:N200"/>
    <mergeCell ref="B201:E201"/>
    <mergeCell ref="K201:N201"/>
    <mergeCell ref="P201:T201"/>
    <mergeCell ref="U201:Y201"/>
    <mergeCell ref="Z201:AD201"/>
    <mergeCell ref="AE201:AG201"/>
    <mergeCell ref="AH201:AJ201"/>
    <mergeCell ref="AK201:AM201"/>
    <mergeCell ref="AN201:AP201"/>
    <mergeCell ref="AQ201:AS201"/>
    <mergeCell ref="A202:A208"/>
    <mergeCell ref="L202:N202"/>
    <mergeCell ref="B203:E203"/>
    <mergeCell ref="L203:N203"/>
    <mergeCell ref="B204:E205"/>
    <mergeCell ref="B206:E206"/>
    <mergeCell ref="L206:N206"/>
    <mergeCell ref="B207:E208"/>
    <mergeCell ref="L207:N207"/>
    <mergeCell ref="L208:N208"/>
    <mergeCell ref="J209:N209"/>
    <mergeCell ref="P209:T209"/>
    <mergeCell ref="S206:T206"/>
    <mergeCell ref="AE209:AG209"/>
    <mergeCell ref="X206:Y206"/>
    <mergeCell ref="AC206:AD206"/>
    <mergeCell ref="AH209:AJ209"/>
    <mergeCell ref="AK209:AM209"/>
    <mergeCell ref="AN209:AP209"/>
    <mergeCell ref="AQ209:AS209"/>
    <mergeCell ref="J210:N210"/>
    <mergeCell ref="P210:T210"/>
    <mergeCell ref="U210:Y210"/>
    <mergeCell ref="Z210:AD210"/>
    <mergeCell ref="AE210:AG210"/>
    <mergeCell ref="AH210:AJ210"/>
    <mergeCell ref="AK210:AM210"/>
    <mergeCell ref="AN210:AP210"/>
    <mergeCell ref="AQ210:AS210"/>
    <mergeCell ref="B211:E211"/>
    <mergeCell ref="K211:N211"/>
    <mergeCell ref="P211:T211"/>
    <mergeCell ref="U211:Y211"/>
    <mergeCell ref="Z211:AD211"/>
    <mergeCell ref="AE211:AG211"/>
    <mergeCell ref="AH211:AJ211"/>
    <mergeCell ref="AK211:AM211"/>
    <mergeCell ref="AN211:AP211"/>
    <mergeCell ref="AQ211:AS211"/>
    <mergeCell ref="A212:A218"/>
    <mergeCell ref="L212:N212"/>
    <mergeCell ref="B213:E213"/>
    <mergeCell ref="L213:N213"/>
    <mergeCell ref="B214:E215"/>
    <mergeCell ref="B216:E216"/>
    <mergeCell ref="L216:N216"/>
    <mergeCell ref="B217:E218"/>
    <mergeCell ref="L217:N217"/>
    <mergeCell ref="L218:N218"/>
    <mergeCell ref="B219:E219"/>
    <mergeCell ref="K219:N219"/>
    <mergeCell ref="P219:T219"/>
    <mergeCell ref="AE219:AG219"/>
    <mergeCell ref="AH219:AJ219"/>
    <mergeCell ref="AK219:AM219"/>
    <mergeCell ref="AN219:AP219"/>
    <mergeCell ref="AQ219:AS219"/>
    <mergeCell ref="A220:A226"/>
    <mergeCell ref="L220:N220"/>
    <mergeCell ref="B221:E221"/>
    <mergeCell ref="L221:N221"/>
    <mergeCell ref="B222:E223"/>
    <mergeCell ref="B224:E224"/>
    <mergeCell ref="L224:N224"/>
    <mergeCell ref="B225:E226"/>
    <mergeCell ref="L225:N225"/>
    <mergeCell ref="L226:N226"/>
    <mergeCell ref="S224:T224"/>
    <mergeCell ref="X224:Y224"/>
    <mergeCell ref="AC224:AD224"/>
    <mergeCell ref="U219:Y219"/>
    <mergeCell ref="Z219:AD219"/>
    <mergeCell ref="AE227:AG227"/>
    <mergeCell ref="AH227:AJ227"/>
    <mergeCell ref="AK227:AM227"/>
    <mergeCell ref="AN227:AP227"/>
    <mergeCell ref="AQ227:AS227"/>
    <mergeCell ref="A228:A234"/>
    <mergeCell ref="L228:N228"/>
    <mergeCell ref="B229:E229"/>
    <mergeCell ref="L229:N229"/>
    <mergeCell ref="B230:E231"/>
    <mergeCell ref="K235:N235"/>
    <mergeCell ref="P235:T235"/>
    <mergeCell ref="U235:Y235"/>
    <mergeCell ref="Z235:AD235"/>
    <mergeCell ref="AE235:AG235"/>
    <mergeCell ref="AH235:AJ235"/>
    <mergeCell ref="AK235:AM235"/>
    <mergeCell ref="AN235:AP235"/>
    <mergeCell ref="AQ235:AS235"/>
    <mergeCell ref="S232:T232"/>
    <mergeCell ref="X232:Y232"/>
    <mergeCell ref="B232:E232"/>
    <mergeCell ref="L232:N232"/>
    <mergeCell ref="B233:E234"/>
    <mergeCell ref="L233:N233"/>
    <mergeCell ref="L234:N234"/>
    <mergeCell ref="B235:E235"/>
    <mergeCell ref="AC232:AD232"/>
    <mergeCell ref="Z227:AD227"/>
    <mergeCell ref="P227:T227"/>
    <mergeCell ref="U227:Y227"/>
    <mergeCell ref="B227:E227"/>
    <mergeCell ref="A236:A242"/>
    <mergeCell ref="L236:N236"/>
    <mergeCell ref="B237:E237"/>
    <mergeCell ref="L237:N237"/>
    <mergeCell ref="B238:E239"/>
    <mergeCell ref="B240:E240"/>
    <mergeCell ref="L240:N240"/>
    <mergeCell ref="B241:E242"/>
    <mergeCell ref="L241:N241"/>
    <mergeCell ref="L242:N242"/>
    <mergeCell ref="J243:N243"/>
    <mergeCell ref="P243:T243"/>
    <mergeCell ref="U243:Y243"/>
    <mergeCell ref="Z243:AD243"/>
    <mergeCell ref="AE243:AG243"/>
    <mergeCell ref="AH243:AJ243"/>
    <mergeCell ref="AK243:AM243"/>
    <mergeCell ref="S240:T240"/>
    <mergeCell ref="X240:Y240"/>
    <mergeCell ref="AC240:AD240"/>
    <mergeCell ref="AN243:AP243"/>
    <mergeCell ref="AQ243:AS243"/>
    <mergeCell ref="J244:N244"/>
    <mergeCell ref="P244:T244"/>
    <mergeCell ref="U244:Y244"/>
    <mergeCell ref="Z244:AD244"/>
    <mergeCell ref="AE244:AG244"/>
    <mergeCell ref="AH244:AJ244"/>
    <mergeCell ref="AK244:AM244"/>
    <mergeCell ref="AN244:AP244"/>
    <mergeCell ref="AQ244:AS244"/>
    <mergeCell ref="B245:E245"/>
    <mergeCell ref="K245:N245"/>
    <mergeCell ref="P245:T245"/>
    <mergeCell ref="U245:Y245"/>
    <mergeCell ref="Z245:AD245"/>
    <mergeCell ref="AE245:AG245"/>
    <mergeCell ref="AH245:AJ245"/>
    <mergeCell ref="AK245:AM245"/>
    <mergeCell ref="AN245:AP245"/>
    <mergeCell ref="AQ245:AS245"/>
    <mergeCell ref="A246:A252"/>
    <mergeCell ref="L246:N246"/>
    <mergeCell ref="B247:E247"/>
    <mergeCell ref="L247:N247"/>
    <mergeCell ref="B248:E249"/>
    <mergeCell ref="B250:E250"/>
    <mergeCell ref="AC250:AD250"/>
    <mergeCell ref="L250:N250"/>
    <mergeCell ref="B251:E252"/>
    <mergeCell ref="L251:N251"/>
    <mergeCell ref="L252:N252"/>
    <mergeCell ref="B253:E253"/>
    <mergeCell ref="K253:N253"/>
    <mergeCell ref="A254:A260"/>
    <mergeCell ref="L254:N254"/>
    <mergeCell ref="B255:E255"/>
    <mergeCell ref="L255:N255"/>
    <mergeCell ref="B256:E257"/>
    <mergeCell ref="B258:E258"/>
    <mergeCell ref="L258:N258"/>
    <mergeCell ref="B259:E260"/>
    <mergeCell ref="L259:N259"/>
    <mergeCell ref="L260:N260"/>
    <mergeCell ref="S258:T258"/>
    <mergeCell ref="X258:Y258"/>
    <mergeCell ref="AC258:AD258"/>
    <mergeCell ref="L396:N396"/>
    <mergeCell ref="AN253:AP253"/>
    <mergeCell ref="AQ253:AS253"/>
    <mergeCell ref="P253:T253"/>
    <mergeCell ref="U253:Y253"/>
    <mergeCell ref="Z253:AD253"/>
    <mergeCell ref="AE253:AG253"/>
    <mergeCell ref="AH253:AJ253"/>
    <mergeCell ref="AK253:AM253"/>
    <mergeCell ref="AH279:AJ279"/>
    <mergeCell ref="AQ389:AS389"/>
    <mergeCell ref="L390:N390"/>
    <mergeCell ref="L391:N391"/>
    <mergeCell ref="L393:N393"/>
    <mergeCell ref="AK389:AM389"/>
    <mergeCell ref="AN389:AP389"/>
    <mergeCell ref="L384:N384"/>
    <mergeCell ref="J386:N387"/>
    <mergeCell ref="L394:N394"/>
    <mergeCell ref="L395:N395"/>
    <mergeCell ref="AK377:AM377"/>
    <mergeCell ref="AN377:AP377"/>
    <mergeCell ref="AQ377:AS377"/>
    <mergeCell ref="L378:N378"/>
    <mergeCell ref="L379:N379"/>
    <mergeCell ref="L381:N381"/>
    <mergeCell ref="AN375:AP376"/>
    <mergeCell ref="AQ375:AS376"/>
    <mergeCell ref="AK287:AM287"/>
    <mergeCell ref="AN287:AP287"/>
    <mergeCell ref="AQ287:AS287"/>
    <mergeCell ref="AQ313:AS313"/>
    <mergeCell ref="AV387:AV388"/>
    <mergeCell ref="AW387:AW388"/>
    <mergeCell ref="K389:N389"/>
    <mergeCell ref="P389:T389"/>
    <mergeCell ref="U389:Y389"/>
    <mergeCell ref="Z389:AD389"/>
    <mergeCell ref="AE389:AG389"/>
    <mergeCell ref="AH389:AJ389"/>
    <mergeCell ref="L382:N382"/>
    <mergeCell ref="L383:N383"/>
    <mergeCell ref="P386:AR386"/>
    <mergeCell ref="P387:T387"/>
    <mergeCell ref="U387:AD387"/>
    <mergeCell ref="AE387:AG388"/>
    <mergeCell ref="AH387:AJ388"/>
    <mergeCell ref="AK387:AM388"/>
    <mergeCell ref="AN387:AP388"/>
    <mergeCell ref="AQ387:AS388"/>
    <mergeCell ref="AT387:AT388"/>
    <mergeCell ref="AU387:AU388"/>
    <mergeCell ref="AV375:AV376"/>
    <mergeCell ref="AW375:AW376"/>
    <mergeCell ref="K377:N377"/>
    <mergeCell ref="P377:T377"/>
    <mergeCell ref="U377:Y377"/>
    <mergeCell ref="Z377:AD377"/>
    <mergeCell ref="AE377:AG377"/>
    <mergeCell ref="AH377:AJ377"/>
    <mergeCell ref="F357:G357"/>
    <mergeCell ref="F358:G358"/>
    <mergeCell ref="F359:G359"/>
    <mergeCell ref="J374:N375"/>
    <mergeCell ref="P374:AR374"/>
    <mergeCell ref="P375:T375"/>
    <mergeCell ref="U375:AD375"/>
    <mergeCell ref="AE375:AG376"/>
    <mergeCell ref="AH375:AJ376"/>
    <mergeCell ref="AK375:AM376"/>
    <mergeCell ref="AT375:AT376"/>
    <mergeCell ref="AU375:AU376"/>
    <mergeCell ref="L364:N364"/>
    <mergeCell ref="L365:N365"/>
    <mergeCell ref="AK358:AM358"/>
    <mergeCell ref="AN358:AP358"/>
    <mergeCell ref="AQ358:AS358"/>
    <mergeCell ref="L359:N359"/>
    <mergeCell ref="L360:N360"/>
    <mergeCell ref="L362:N362"/>
    <mergeCell ref="K358:N358"/>
    <mergeCell ref="L363:N363"/>
  </mergeCells>
  <phoneticPr fontId="1"/>
  <conditionalFormatting sqref="B8:E8 A7:A14 F7:H14 F39:H40 F73:H74 F107:H108 F141:H142 F175:H176 A39:A40 A73:A74 A107:A108 A141:A142 A175:A176 B7 B9 B12:B13 F445:H446 A445:A446">
    <cfRule type="cellIs" dxfId="70" priority="350" stopIfTrue="1" operator="equal">
      <formula>0</formula>
    </cfRule>
  </conditionalFormatting>
  <conditionalFormatting sqref="F209:H210 F243:H244 A209:A210 A243:A244 F277:H278 F311:H312 F345:H346 A277:A278 A311:A312 A345:A346">
    <cfRule type="cellIs" dxfId="69" priority="244" stopIfTrue="1" operator="equal">
      <formula>0</formula>
    </cfRule>
  </conditionalFormatting>
  <conditionalFormatting sqref="A15:A22">
    <cfRule type="cellIs" dxfId="68" priority="74" stopIfTrue="1" operator="equal">
      <formula>0</formula>
    </cfRule>
  </conditionalFormatting>
  <conditionalFormatting sqref="A23:A30">
    <cfRule type="cellIs" dxfId="67" priority="73" stopIfTrue="1" operator="equal">
      <formula>0</formula>
    </cfRule>
  </conditionalFormatting>
  <conditionalFormatting sqref="B32:E32 A31:A38 F31:H38 B31 B33 B36:B37">
    <cfRule type="cellIs" dxfId="66" priority="72" stopIfTrue="1" operator="equal">
      <formula>0</formula>
    </cfRule>
  </conditionalFormatting>
  <conditionalFormatting sqref="B42:E42 A41:A48 F41:H48 B41 B43 B46:B47">
    <cfRule type="cellIs" dxfId="65" priority="71" stopIfTrue="1" operator="equal">
      <formula>0</formula>
    </cfRule>
  </conditionalFormatting>
  <conditionalFormatting sqref="B50:E50 A49:A56 F49:H56 B49 B51 B54:B55">
    <cfRule type="cellIs" dxfId="64" priority="70" stopIfTrue="1" operator="equal">
      <formula>0</formula>
    </cfRule>
  </conditionalFormatting>
  <conditionalFormatting sqref="B58:E58 A57:A64 F57:H64 B57 B59 B62:B63">
    <cfRule type="cellIs" dxfId="63" priority="69" stopIfTrue="1" operator="equal">
      <formula>0</formula>
    </cfRule>
  </conditionalFormatting>
  <conditionalFormatting sqref="B66:E66 A65:A72 F65:H72 B65 B67 B70:B71">
    <cfRule type="cellIs" dxfId="62" priority="68" stopIfTrue="1" operator="equal">
      <formula>0</formula>
    </cfRule>
  </conditionalFormatting>
  <conditionalFormatting sqref="B76:E76 A75:A82 F75:H82 B75 B77 B80:B81">
    <cfRule type="cellIs" dxfId="61" priority="67" stopIfTrue="1" operator="equal">
      <formula>0</formula>
    </cfRule>
  </conditionalFormatting>
  <conditionalFormatting sqref="B84:E84 A83:A90 F83:H90 B83 B85 B88:B89">
    <cfRule type="cellIs" dxfId="60" priority="66" stopIfTrue="1" operator="equal">
      <formula>0</formula>
    </cfRule>
  </conditionalFormatting>
  <conditionalFormatting sqref="B92:E92 A92:A98 F91:H98 B91 B93 B96:B97">
    <cfRule type="cellIs" dxfId="59" priority="65" stopIfTrue="1" operator="equal">
      <formula>0</formula>
    </cfRule>
  </conditionalFormatting>
  <conditionalFormatting sqref="B100:E100 A100:A106 F99:H106 B99 B101 B104:B105">
    <cfRule type="cellIs" dxfId="58" priority="64" stopIfTrue="1" operator="equal">
      <formula>0</formula>
    </cfRule>
  </conditionalFormatting>
  <conditionalFormatting sqref="B110:E110 A110:A116 F109:H116 B109 B111 B114:B115">
    <cfRule type="cellIs" dxfId="57" priority="63" stopIfTrue="1" operator="equal">
      <formula>0</formula>
    </cfRule>
  </conditionalFormatting>
  <conditionalFormatting sqref="B118:E118 A118:A124 F117:H124 B117 B119 B122:B123">
    <cfRule type="cellIs" dxfId="56" priority="62" stopIfTrue="1" operator="equal">
      <formula>0</formula>
    </cfRule>
  </conditionalFormatting>
  <conditionalFormatting sqref="B126:E126 A126:A132 F125:H132 B125 B127 B130:B131">
    <cfRule type="cellIs" dxfId="55" priority="61" stopIfTrue="1" operator="equal">
      <formula>0</formula>
    </cfRule>
  </conditionalFormatting>
  <conditionalFormatting sqref="B134:E134 A134:A140 F133:H140 B133 B135 B138:B139">
    <cfRule type="cellIs" dxfId="54" priority="60" stopIfTrue="1" operator="equal">
      <formula>0</formula>
    </cfRule>
  </conditionalFormatting>
  <conditionalFormatting sqref="B144:E144 A144:A150 F143:H150 B143 B145 B148:B149">
    <cfRule type="cellIs" dxfId="53" priority="59" stopIfTrue="1" operator="equal">
      <formula>0</formula>
    </cfRule>
  </conditionalFormatting>
  <conditionalFormatting sqref="B152:E152 A152:A158 F151:H158 B151 B153 B156:B157">
    <cfRule type="cellIs" dxfId="52" priority="58" stopIfTrue="1" operator="equal">
      <formula>0</formula>
    </cfRule>
  </conditionalFormatting>
  <conditionalFormatting sqref="B160:E160 A160:A166 F159:H166 B159 B161 B164:B165">
    <cfRule type="cellIs" dxfId="51" priority="57" stopIfTrue="1" operator="equal">
      <formula>0</formula>
    </cfRule>
  </conditionalFormatting>
  <conditionalFormatting sqref="B168:E168 A168:A174 F167:H174 B167 B169 B172:B173">
    <cfRule type="cellIs" dxfId="50" priority="56" stopIfTrue="1" operator="equal">
      <formula>0</formula>
    </cfRule>
  </conditionalFormatting>
  <conditionalFormatting sqref="B178:E178 A178:A184 F177:H184 B177 B179 B182:B183">
    <cfRule type="cellIs" dxfId="49" priority="55" stopIfTrue="1" operator="equal">
      <formula>0</formula>
    </cfRule>
  </conditionalFormatting>
  <conditionalFormatting sqref="B186:E186 A186:A192 F185:H192 B185 B187 B190:B191">
    <cfRule type="cellIs" dxfId="48" priority="54" stopIfTrue="1" operator="equal">
      <formula>0</formula>
    </cfRule>
  </conditionalFormatting>
  <conditionalFormatting sqref="B194:E194 A194:A200 F193:H200 B193 B195 B198:B199">
    <cfRule type="cellIs" dxfId="47" priority="53" stopIfTrue="1" operator="equal">
      <formula>0</formula>
    </cfRule>
  </conditionalFormatting>
  <conditionalFormatting sqref="B202:E202 A202:A208 F201:H208 B201 B203 B206:B207">
    <cfRule type="cellIs" dxfId="46" priority="52" stopIfTrue="1" operator="equal">
      <formula>0</formula>
    </cfRule>
  </conditionalFormatting>
  <conditionalFormatting sqref="B212:E212 A212:A218 F211:H218 B211 B213 B216:B217 B246:E246 B280:E280 B314:E314 A246:A252 A280:A286 A314:A320 F245:H252 F279:H286 F313:H320 B245 B279 B313 B247 B281 B315 B250:B251 B284:B285 B318:B319">
    <cfRule type="cellIs" dxfId="45" priority="51" stopIfTrue="1" operator="equal">
      <formula>0</formula>
    </cfRule>
  </conditionalFormatting>
  <conditionalFormatting sqref="B220:E220 A220:A226 F219:H226 B219 B221 B224:B225 B254:E254 B288:E288 B322:E322 A254:A260 A288:A294 A322:A328 F287:H294 F321:H328 B253 B287 B321 B255 B289 B323 B258:B259 B292:B293 B326:B327 F253:H260">
    <cfRule type="cellIs" dxfId="44" priority="50" stopIfTrue="1" operator="equal">
      <formula>0</formula>
    </cfRule>
  </conditionalFormatting>
  <conditionalFormatting sqref="B228:E228 A228:A234 F227:H234 B227 B229 B232:B233 B296:E296 B330:E330 A296:A302 A330:A336 F295:H302 F329:H336 B295 B329 B297 B331 B300:B301 B334:B335">
    <cfRule type="cellIs" dxfId="43" priority="49" stopIfTrue="1" operator="equal">
      <formula>0</formula>
    </cfRule>
  </conditionalFormatting>
  <conditionalFormatting sqref="B236:E236 A236:A242 F235:H242 B235 B237 B240:B241 B270:E270 B304:E304 B338:E338 A270:A276 A304:A310 A338:A344 F269:H276 F303:H310 F337:H344 B269 B303 B337 B271 B305 B339 B274:B275 B308:B309 B342:B343">
    <cfRule type="cellIs" dxfId="42" priority="48" stopIfTrue="1" operator="equal">
      <formula>0</formula>
    </cfRule>
  </conditionalFormatting>
  <conditionalFormatting sqref="A91">
    <cfRule type="cellIs" dxfId="41" priority="45" stopIfTrue="1" operator="equal">
      <formula>0</formula>
    </cfRule>
  </conditionalFormatting>
  <conditionalFormatting sqref="A99">
    <cfRule type="cellIs" dxfId="40" priority="44" stopIfTrue="1" operator="equal">
      <formula>0</formula>
    </cfRule>
  </conditionalFormatting>
  <conditionalFormatting sqref="A109">
    <cfRule type="cellIs" dxfId="39" priority="43" stopIfTrue="1" operator="equal">
      <formula>0</formula>
    </cfRule>
  </conditionalFormatting>
  <conditionalFormatting sqref="A117">
    <cfRule type="cellIs" dxfId="38" priority="42" stopIfTrue="1" operator="equal">
      <formula>0</formula>
    </cfRule>
  </conditionalFormatting>
  <conditionalFormatting sqref="A125">
    <cfRule type="cellIs" dxfId="37" priority="41" stopIfTrue="1" operator="equal">
      <formula>0</formula>
    </cfRule>
  </conditionalFormatting>
  <conditionalFormatting sqref="A235 A227 A219 A211 A201 A193 A185 A177 A167 A159 A151 A143 A133 A269 A303 A337 A295 A329 A253 A287 A321 A245 A279 A313">
    <cfRule type="cellIs" dxfId="36" priority="40" stopIfTrue="1" operator="equal">
      <formula>0</formula>
    </cfRule>
  </conditionalFormatting>
  <conditionalFormatting sqref="B16:E16 F15:H22 B15 B17 B20:B21">
    <cfRule type="cellIs" dxfId="35" priority="38" stopIfTrue="1" operator="equal">
      <formula>0</formula>
    </cfRule>
  </conditionalFormatting>
  <conditionalFormatting sqref="B24:E24 F23:H30 B23 B25 B28:B29">
    <cfRule type="cellIs" dxfId="34" priority="36" stopIfTrue="1" operator="equal">
      <formula>0</formula>
    </cfRule>
  </conditionalFormatting>
  <conditionalFormatting sqref="A1:AX5 A71:AX79 A70:S70 U70:AC70 AE70:AX70 A13:AX19 A12:S12 U12:X12 Z12:AC12 AE12:AX12 A21:AX27 A20:S20 U20:X20 AE20:AX20 Z20:AC20 A29:AX35 A28:S28 U28:X28 Z28:AC28 AE28:AX28 A37:AX45 A36:S36 U36:AC36 AE36:AX36 A47:AX53 A46:S46 U46:AC46 AE46:AX46 A55:AX61 A54:S54 U54:AC54 AE54:AX54 A63:AX69 A62:S62 U62:AC62 AE62:AX62 A81:AX87 A80:S80 U80:X80 Z80:AC80 AE80:AX80 A89:AX95 A88:O88 AE88:AX88 A97:AX103 A96:O96 AE96:AX96 A105:AX113 A104:O104 AE104:AX104 A115:AX121 A114:O114 AE114:AX114 A123:AX129 A122:O122 AE122:AX122 A131:AX137 A130:O130 AE130:AX130 A139:AX147 A138:O138 AE138:AX138 A149:AX155 A148:O148 AE148:AX148 A157:AX163 A156:O156 AE156:AX156 A165:AX171 A164:O164 AE164:AX164 A173:AX181 A172:O172 AE172:AX172 A183:AX189 A182:O182 AE182:AX182 A191:AX197 A190:O190 AE190:AX190 A199:AX205 A198:O198 AE198:AX198 A207:AX215 A206:O206 AE206:AX206 A217:AX223 A216:O216 AE216:AX216 A225:AX231 A224:O224 AE224:AX224 A233:AX239 A232:O232 AE232:AX232 A240:O240 AE240:AX240 A253:AX254 A285:AX291 A319:AX325 A284:O284 A318:O318 AE250:AF250 AE284:AX284 AE318:AX318 A293:AX299 A327:AX333 A292:O292 A326:O326 AE258:AF258 AE292:AX292 AE326:AX326 A269:AX273 A301:AX307 A335:AX341 A300:O300 A334:O334 AE300:AX300 AE334:AX334 A275:AX283 A309:AX317 A274:O274 A308:O308 A342:O342 AE274:AX274 AE308:AX308 AE342:AX342 A343:AX346 A241:AX246 S248:T249 Q248:Q249 A248:P250 R248:R250 V248:V249 U248:U250 X248:Y249 W248:W250 AA248:AA249 Z248:Z250 AC248:AF249 AB248:AB250 A247:AF247 A251:AF252 AG247:AX252 Q256:Q257 A256:P258 R256:R258 S256:T257 V256:V257 U256:U258 X256:Y257 W256:W258 AA256:AA257 Z256:Z258 AB256:AB258 AC256:AF257 A259:AF260 A255:AF255 AG255:AX260 A445:AX447 A533:AX65536 A367:AX373 A385:AX385 A374:I384 AX374:AX384 A386:I396 AX386:AX396 A354:A366 A397:AX438 H358:AW359 E357:F359 H357:AS357 AV357:AW357 A7:AX11 A6:AS6 AV6:AX6">
    <cfRule type="cellIs" dxfId="33" priority="35" stopIfTrue="1" operator="equal">
      <formula>0</formula>
    </cfRule>
  </conditionalFormatting>
  <conditionalFormatting sqref="P88:S88 U88:X88 Z88:AC88">
    <cfRule type="cellIs" dxfId="32" priority="34" stopIfTrue="1" operator="equal">
      <formula>0</formula>
    </cfRule>
  </conditionalFormatting>
  <conditionalFormatting sqref="P96:S96 U96:X96 Z96:AC96">
    <cfRule type="cellIs" dxfId="31" priority="33" stopIfTrue="1" operator="equal">
      <formula>0</formula>
    </cfRule>
  </conditionalFormatting>
  <conditionalFormatting sqref="P104:S104 U104:X104 Z104:AC104">
    <cfRule type="cellIs" dxfId="30" priority="32" stopIfTrue="1" operator="equal">
      <formula>0</formula>
    </cfRule>
  </conditionalFormatting>
  <conditionalFormatting sqref="P114:S114 U114:X114 Z114:AC114">
    <cfRule type="cellIs" dxfId="29" priority="31" stopIfTrue="1" operator="equal">
      <formula>0</formula>
    </cfRule>
  </conditionalFormatting>
  <conditionalFormatting sqref="P122:S122 U122:X122 Z122:AC122">
    <cfRule type="cellIs" dxfId="28" priority="30" stopIfTrue="1" operator="equal">
      <formula>0</formula>
    </cfRule>
  </conditionalFormatting>
  <conditionalFormatting sqref="P130:S130 U130:X130 Z130:AC130">
    <cfRule type="cellIs" dxfId="27" priority="29" stopIfTrue="1" operator="equal">
      <formula>0</formula>
    </cfRule>
  </conditionalFormatting>
  <conditionalFormatting sqref="P138:S138 U138:X138 Z138:AC138">
    <cfRule type="cellIs" dxfId="26" priority="28" stopIfTrue="1" operator="equal">
      <formula>0</formula>
    </cfRule>
  </conditionalFormatting>
  <conditionalFormatting sqref="P148:S148 U148:X148 Z148:AC148">
    <cfRule type="cellIs" dxfId="25" priority="27" stopIfTrue="1" operator="equal">
      <formula>0</formula>
    </cfRule>
  </conditionalFormatting>
  <conditionalFormatting sqref="P156:S156 U156:X156 Z156:AC156">
    <cfRule type="cellIs" dxfId="24" priority="26" stopIfTrue="1" operator="equal">
      <formula>0</formula>
    </cfRule>
  </conditionalFormatting>
  <conditionalFormatting sqref="P164:S164 U164:X164 Z164:AC164">
    <cfRule type="cellIs" dxfId="23" priority="25" stopIfTrue="1" operator="equal">
      <formula>0</formula>
    </cfRule>
  </conditionalFormatting>
  <conditionalFormatting sqref="P172:S172 U172:X172 Z172:AC172">
    <cfRule type="cellIs" dxfId="22" priority="24" stopIfTrue="1" operator="equal">
      <formula>0</formula>
    </cfRule>
  </conditionalFormatting>
  <conditionalFormatting sqref="P182:S182 U182:X182 Z182:AC182">
    <cfRule type="cellIs" dxfId="21" priority="23" stopIfTrue="1" operator="equal">
      <formula>0</formula>
    </cfRule>
  </conditionalFormatting>
  <conditionalFormatting sqref="P190:S190 U190:X190 Z190:AC190">
    <cfRule type="cellIs" dxfId="20" priority="22" stopIfTrue="1" operator="equal">
      <formula>0</formula>
    </cfRule>
  </conditionalFormatting>
  <conditionalFormatting sqref="P198:S198 U198:X198 Z198:AC198">
    <cfRule type="cellIs" dxfId="19" priority="21" stopIfTrue="1" operator="equal">
      <formula>0</formula>
    </cfRule>
  </conditionalFormatting>
  <conditionalFormatting sqref="P206:S206 U206:X206 Z206:AC206">
    <cfRule type="cellIs" dxfId="18" priority="20" stopIfTrue="1" operator="equal">
      <formula>0</formula>
    </cfRule>
  </conditionalFormatting>
  <conditionalFormatting sqref="P216:S216 U216:X216 Z216:AC216 Q250 P284:S284 P318:S318 V250 U284:X284 U318:X318 AA250 Z284:AC284 Z318:AC318 S250 X250 AC250">
    <cfRule type="cellIs" dxfId="17" priority="19" stopIfTrue="1" operator="equal">
      <formula>0</formula>
    </cfRule>
  </conditionalFormatting>
  <conditionalFormatting sqref="P224:S224 U224:X224 Z224:AC224 Q258 P292:S292 P326:S326 V258 U292:X292 U326:X326 AA258 Z292:AC292 Z326:AC326 S258 X258 AC258">
    <cfRule type="cellIs" dxfId="16" priority="18" stopIfTrue="1" operator="equal">
      <formula>0</formula>
    </cfRule>
  </conditionalFormatting>
  <conditionalFormatting sqref="P232:S232 U232:X232 Z232:AC232 P300:S300 P334:S334 U300:X300 U334:X334 Z300:AC300 Z334:AC334">
    <cfRule type="cellIs" dxfId="15" priority="17" stopIfTrue="1" operator="equal">
      <formula>0</formula>
    </cfRule>
  </conditionalFormatting>
  <conditionalFormatting sqref="P240:S240 U240:X240 Z240:AC240 P274:S274 P308:S308 P342:S342 U274:X274 U308:X308 U342:X342 Z274:AC274 Z308:AC308 Z342:AC342">
    <cfRule type="cellIs" dxfId="14" priority="16" stopIfTrue="1" operator="equal">
      <formula>0</formula>
    </cfRule>
  </conditionalFormatting>
  <conditionalFormatting sqref="P266:S266 U266:X266 Z266:AC266">
    <cfRule type="cellIs" dxfId="13" priority="10" stopIfTrue="1" operator="equal">
      <formula>0</formula>
    </cfRule>
  </conditionalFormatting>
  <conditionalFormatting sqref="B262:E262 A262:A268 F261:H268 B261 B263 B266:B267">
    <cfRule type="cellIs" dxfId="12" priority="13" stopIfTrue="1" operator="equal">
      <formula>0</formula>
    </cfRule>
  </conditionalFormatting>
  <conditionalFormatting sqref="A261">
    <cfRule type="cellIs" dxfId="11" priority="12" stopIfTrue="1" operator="equal">
      <formula>0</formula>
    </cfRule>
  </conditionalFormatting>
  <conditionalFormatting sqref="A261:AX265 A266:O266 AE266:AX266 A267:AX268">
    <cfRule type="cellIs" dxfId="10" priority="11" stopIfTrue="1" operator="equal">
      <formula>0</formula>
    </cfRule>
  </conditionalFormatting>
  <conditionalFormatting sqref="J374:AW374 J377:AW384 J375:AS376 AV375:AW376">
    <cfRule type="cellIs" dxfId="9" priority="9" stopIfTrue="1" operator="equal">
      <formula>0</formula>
    </cfRule>
  </conditionalFormatting>
  <conditionalFormatting sqref="J386:AW386 J389:AW396 J387:AS388 AV387:AW388">
    <cfRule type="cellIs" dxfId="8" priority="8" stopIfTrue="1" operator="equal">
      <formula>0</formula>
    </cfRule>
  </conditionalFormatting>
  <conditionalFormatting sqref="AY354:AY366">
    <cfRule type="cellIs" dxfId="7" priority="6" stopIfTrue="1" operator="equal">
      <formula>0</formula>
    </cfRule>
  </conditionalFormatting>
  <conditionalFormatting sqref="AX354:AX366">
    <cfRule type="cellIs" dxfId="6" priority="4" stopIfTrue="1" operator="equal">
      <formula>0</formula>
    </cfRule>
  </conditionalFormatting>
  <conditionalFormatting sqref="B354:AW356 B360:AW366 B357:C359">
    <cfRule type="cellIs" dxfId="5" priority="3" stopIfTrue="1" operator="equal">
      <formula>0</formula>
    </cfRule>
  </conditionalFormatting>
  <conditionalFormatting sqref="AT375:AU375">
    <cfRule type="cellIs" dxfId="4" priority="2" stopIfTrue="1" operator="equal">
      <formula>0</formula>
    </cfRule>
  </conditionalFormatting>
  <conditionalFormatting sqref="AT387:AU387">
    <cfRule type="cellIs" dxfId="3" priority="1" stopIfTrue="1" operator="equal">
      <formula>0</formula>
    </cfRule>
  </conditionalFormatting>
  <printOptions horizontalCentered="1"/>
  <pageMargins left="0.19685039370078741" right="0.19685039370078741" top="0.98425196850393704" bottom="0.19685039370078741" header="0.70866141732283472" footer="0.51181102362204722"/>
  <pageSetup paperSize="9" scale="62" orientation="landscape" r:id="rId1"/>
  <headerFooter alignWithMargins="0">
    <oddHeader xml:space="preserve">&amp;R&amp;"ＭＳ 明朝,太字 斜体"&amp;14 ７　ー　３
Ｎｏ．&amp;P　　　  &amp;"ＭＳ 明朝,太字"&amp;12 </oddHeader>
  </headerFooter>
  <rowBreaks count="9" manualBreakCount="9">
    <brk id="40" max="47" man="1"/>
    <brk id="74" max="47" man="1"/>
    <brk id="108" max="47" man="1"/>
    <brk id="142" max="47" man="1"/>
    <brk id="176" max="47" man="1"/>
    <brk id="210" max="47" man="1"/>
    <brk id="244" max="47" man="1"/>
    <brk id="278" max="47" man="1"/>
    <brk id="312" max="47"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39</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B21:F21"/>
    <mergeCell ref="G21:H21"/>
    <mergeCell ref="J21:S21"/>
    <mergeCell ref="A22:F22"/>
    <mergeCell ref="G22:H22"/>
    <mergeCell ref="J22:S22"/>
    <mergeCell ref="A23:F23"/>
    <mergeCell ref="J23:S23"/>
    <mergeCell ref="A24:F24"/>
    <mergeCell ref="G24:H24"/>
    <mergeCell ref="J24:S24"/>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H46:I46"/>
    <mergeCell ref="J46:K46"/>
    <mergeCell ref="M46:S46"/>
    <mergeCell ref="A40:D46"/>
    <mergeCell ref="E40:F46"/>
    <mergeCell ref="G40:G46"/>
    <mergeCell ref="H40:I40"/>
    <mergeCell ref="J40:K40"/>
    <mergeCell ref="M40:S40"/>
    <mergeCell ref="H41:I41"/>
    <mergeCell ref="J41:K41"/>
    <mergeCell ref="M41:S41"/>
    <mergeCell ref="H42:I42"/>
    <mergeCell ref="J42:K42"/>
    <mergeCell ref="M42:S42"/>
    <mergeCell ref="H43:I43"/>
    <mergeCell ref="J43:K43"/>
    <mergeCell ref="M43:S43"/>
    <mergeCell ref="H44:I44"/>
    <mergeCell ref="J44:K44"/>
    <mergeCell ref="M44:S44"/>
    <mergeCell ref="H45:I45"/>
    <mergeCell ref="J45:K45"/>
    <mergeCell ref="M45:S45"/>
    <mergeCell ref="A51:D51"/>
    <mergeCell ref="E51:F51"/>
    <mergeCell ref="H51:I51"/>
    <mergeCell ref="H48:I48"/>
    <mergeCell ref="H47:I47"/>
    <mergeCell ref="J48:K48"/>
    <mergeCell ref="J47:K47"/>
    <mergeCell ref="J51:K51"/>
    <mergeCell ref="M51:S51"/>
    <mergeCell ref="M48:S48"/>
    <mergeCell ref="J49:K49"/>
    <mergeCell ref="M49:S49"/>
    <mergeCell ref="A50:D50"/>
    <mergeCell ref="E50:F50"/>
    <mergeCell ref="H50:I50"/>
    <mergeCell ref="J50:K50"/>
    <mergeCell ref="M50:S50"/>
    <mergeCell ref="H49:I49"/>
    <mergeCell ref="A47:D49"/>
    <mergeCell ref="E47:F49"/>
    <mergeCell ref="G47:G49"/>
    <mergeCell ref="M47:S47"/>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A52:D53"/>
    <mergeCell ref="E52:F53"/>
    <mergeCell ref="G52:G53"/>
    <mergeCell ref="H52:I52"/>
    <mergeCell ref="J52:K5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03" t="s">
        <v>235</v>
      </c>
      <c r="O1" s="1103"/>
      <c r="P1" s="122" t="s">
        <v>132</v>
      </c>
      <c r="Q1" s="1103">
        <v>40</v>
      </c>
      <c r="R1" s="1103"/>
      <c r="S1" s="146"/>
    </row>
    <row r="2" spans="1:27" ht="20.25" customHeight="1" x14ac:dyDescent="0.15">
      <c r="A2" s="1238" t="s">
        <v>394</v>
      </c>
      <c r="B2" s="1238"/>
      <c r="C2" s="1238"/>
      <c r="D2" s="1238"/>
      <c r="E2" s="1238"/>
      <c r="F2" s="1238"/>
      <c r="G2" s="1238"/>
      <c r="H2" s="1238"/>
      <c r="I2" s="1229">
        <f>'表（はじめに入力）'!D4</f>
        <v>0</v>
      </c>
      <c r="J2" s="1229"/>
      <c r="K2" s="1229"/>
      <c r="L2" s="1229"/>
      <c r="M2" s="1229"/>
      <c r="N2" s="1229"/>
      <c r="O2" s="1229"/>
      <c r="P2" s="1229"/>
      <c r="Q2" s="1229"/>
      <c r="R2" s="1229"/>
      <c r="S2" s="1229"/>
    </row>
    <row r="3" spans="1:27" x14ac:dyDescent="0.15">
      <c r="A3" s="118"/>
      <c r="B3" s="118"/>
      <c r="C3" s="118"/>
      <c r="D3" s="118"/>
      <c r="E3" s="118"/>
      <c r="F3" s="118"/>
      <c r="G3" s="1111"/>
      <c r="H3" s="1111"/>
      <c r="I3" s="1111"/>
      <c r="J3" s="1111"/>
      <c r="K3" s="1111"/>
      <c r="L3" s="1111"/>
      <c r="M3" s="1111"/>
      <c r="T3" s="117" t="s">
        <v>217</v>
      </c>
    </row>
    <row r="4" spans="1:27" ht="24.75" customHeight="1" x14ac:dyDescent="0.15">
      <c r="A4" s="118"/>
      <c r="B4" s="120" t="s">
        <v>133</v>
      </c>
      <c r="C4" s="1230"/>
      <c r="D4" s="1230"/>
      <c r="E4" s="1230"/>
      <c r="F4" s="1230"/>
      <c r="G4" s="1230"/>
      <c r="H4" s="1230"/>
      <c r="I4" s="1230"/>
      <c r="J4" s="1230"/>
      <c r="K4" s="1230"/>
      <c r="L4" s="1230"/>
      <c r="M4" s="1230"/>
      <c r="N4" s="1230"/>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32"/>
      <c r="D6" s="1132"/>
      <c r="E6" s="1132"/>
      <c r="F6" s="1132"/>
      <c r="G6" s="1132"/>
      <c r="H6" s="1132"/>
      <c r="I6" s="147"/>
      <c r="J6" s="239"/>
      <c r="K6" s="119" t="s">
        <v>135</v>
      </c>
      <c r="L6" s="377"/>
      <c r="M6" s="119" t="s">
        <v>136</v>
      </c>
      <c r="T6" s="117" t="s">
        <v>364</v>
      </c>
      <c r="AA6" s="117" t="s">
        <v>389</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7"/>
      <c r="G8" s="119" t="s">
        <v>139</v>
      </c>
      <c r="M8" s="118"/>
      <c r="T8" s="117" t="s">
        <v>228</v>
      </c>
    </row>
    <row r="9" spans="1:27" ht="21.75" customHeight="1" thickBot="1" x14ac:dyDescent="0.2">
      <c r="A9" s="118"/>
      <c r="B9" s="118"/>
      <c r="C9" s="118"/>
      <c r="E9" s="120" t="s">
        <v>140</v>
      </c>
      <c r="F9" s="377"/>
      <c r="G9" s="119" t="s">
        <v>139</v>
      </c>
      <c r="H9" s="119" t="s">
        <v>141</v>
      </c>
      <c r="I9" s="377"/>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32"/>
      <c r="D11" s="1132"/>
      <c r="E11" s="1132"/>
      <c r="F11" s="1132"/>
      <c r="G11" s="1132"/>
      <c r="H11" s="1132"/>
      <c r="I11" s="1132"/>
      <c r="J11" s="1132"/>
      <c r="K11" s="1132"/>
      <c r="L11" s="1132"/>
      <c r="M11" s="1132"/>
      <c r="N11" s="1132"/>
      <c r="O11" s="1132"/>
      <c r="P11" s="1132"/>
      <c r="T11" s="117" t="s">
        <v>229</v>
      </c>
    </row>
    <row r="12" spans="1:27" ht="21" customHeight="1" x14ac:dyDescent="0.15">
      <c r="A12" s="118"/>
      <c r="B12" s="125" t="s">
        <v>144</v>
      </c>
      <c r="C12" s="1132"/>
      <c r="D12" s="1132"/>
      <c r="E12" s="1132"/>
      <c r="F12" s="1132"/>
      <c r="G12" s="1132"/>
      <c r="H12" s="1132"/>
      <c r="I12" s="1132"/>
      <c r="J12" s="1132"/>
      <c r="K12" s="1132"/>
      <c r="L12" s="1132"/>
      <c r="M12" s="1132"/>
      <c r="N12" s="1132"/>
      <c r="O12" s="1132"/>
      <c r="P12" s="1132"/>
    </row>
    <row r="13" spans="1:27" ht="21" customHeight="1" x14ac:dyDescent="0.15">
      <c r="A13" s="118"/>
      <c r="B13" s="125" t="s">
        <v>145</v>
      </c>
      <c r="C13" s="1133"/>
      <c r="D13" s="1133"/>
      <c r="E13" s="1133"/>
      <c r="F13" s="1133"/>
      <c r="G13" s="1133"/>
      <c r="H13" s="1133"/>
      <c r="I13" s="1133"/>
      <c r="J13" s="1133"/>
      <c r="K13" s="1133"/>
      <c r="L13" s="1133"/>
      <c r="M13" s="1133"/>
      <c r="N13" s="1133"/>
      <c r="O13" s="1133"/>
      <c r="P13" s="1133"/>
    </row>
    <row r="14" spans="1:27" ht="6" customHeight="1" x14ac:dyDescent="0.15">
      <c r="A14" s="118"/>
      <c r="B14" s="118"/>
      <c r="C14" s="118"/>
      <c r="D14" s="118"/>
      <c r="E14" s="118"/>
      <c r="F14" s="118"/>
      <c r="G14" s="118"/>
      <c r="H14" s="118"/>
      <c r="I14" s="118"/>
      <c r="J14" s="118"/>
      <c r="K14" s="118"/>
      <c r="L14" s="118"/>
      <c r="M14" s="118"/>
    </row>
    <row r="15" spans="1:27" ht="17.25" x14ac:dyDescent="0.15">
      <c r="A15" s="1239" t="s">
        <v>146</v>
      </c>
      <c r="B15" s="1239"/>
      <c r="C15" s="126"/>
      <c r="D15" s="126"/>
      <c r="E15" s="126"/>
      <c r="M15" s="127"/>
    </row>
    <row r="16" spans="1:27" x14ac:dyDescent="0.15">
      <c r="A16" s="1235" t="s">
        <v>147</v>
      </c>
      <c r="B16" s="1236"/>
      <c r="C16" s="1236"/>
      <c r="D16" s="1236"/>
      <c r="E16" s="1236"/>
      <c r="F16" s="1237"/>
      <c r="G16" s="1235" t="s">
        <v>159</v>
      </c>
      <c r="H16" s="1236"/>
      <c r="I16" s="1236"/>
      <c r="J16" s="1171" t="s">
        <v>363</v>
      </c>
      <c r="K16" s="1172"/>
      <c r="L16" s="1172"/>
      <c r="M16" s="1172"/>
      <c r="N16" s="1172"/>
      <c r="O16" s="1172"/>
      <c r="P16" s="1172"/>
      <c r="Q16" s="1172"/>
      <c r="R16" s="1172"/>
      <c r="S16" s="1173"/>
    </row>
    <row r="17" spans="1:21" ht="21.75" customHeight="1" x14ac:dyDescent="0.15">
      <c r="A17" s="128"/>
      <c r="B17" s="1209" t="s">
        <v>148</v>
      </c>
      <c r="C17" s="1209"/>
      <c r="D17" s="1209"/>
      <c r="E17" s="1209"/>
      <c r="F17" s="1210"/>
      <c r="G17" s="1231"/>
      <c r="H17" s="1232"/>
      <c r="I17" s="141" t="s">
        <v>149</v>
      </c>
      <c r="J17" s="1240"/>
      <c r="K17" s="1241"/>
      <c r="L17" s="1241"/>
      <c r="M17" s="1241"/>
      <c r="N17" s="1241"/>
      <c r="O17" s="1241"/>
      <c r="P17" s="1241"/>
      <c r="Q17" s="1241"/>
      <c r="R17" s="1241"/>
      <c r="S17" s="1242"/>
      <c r="T17" s="117" t="s">
        <v>224</v>
      </c>
    </row>
    <row r="18" spans="1:21" ht="21.75" customHeight="1" x14ac:dyDescent="0.15">
      <c r="A18" s="1183" t="s">
        <v>150</v>
      </c>
      <c r="B18" s="1183"/>
      <c r="C18" s="1183"/>
      <c r="D18" s="1183"/>
      <c r="E18" s="1183" t="s">
        <v>151</v>
      </c>
      <c r="F18" s="1183"/>
      <c r="G18" s="1231"/>
      <c r="H18" s="1232"/>
      <c r="I18" s="141" t="s">
        <v>149</v>
      </c>
      <c r="J18" s="1240"/>
      <c r="K18" s="1241"/>
      <c r="L18" s="1241"/>
      <c r="M18" s="1241"/>
      <c r="N18" s="1241"/>
      <c r="O18" s="1241"/>
      <c r="P18" s="1241"/>
      <c r="Q18" s="1241"/>
      <c r="R18" s="1241"/>
      <c r="S18" s="1242"/>
      <c r="T18" s="117" t="s">
        <v>225</v>
      </c>
    </row>
    <row r="19" spans="1:21" ht="21.75" customHeight="1" x14ac:dyDescent="0.15">
      <c r="A19" s="1183"/>
      <c r="B19" s="1183"/>
      <c r="C19" s="1183"/>
      <c r="D19" s="1183"/>
      <c r="E19" s="1183" t="s">
        <v>152</v>
      </c>
      <c r="F19" s="1183"/>
      <c r="G19" s="1184">
        <f>K19*M19+K20*M20</f>
        <v>0</v>
      </c>
      <c r="H19" s="1185"/>
      <c r="I19" s="1143" t="s">
        <v>149</v>
      </c>
      <c r="J19" s="130" t="s">
        <v>183</v>
      </c>
      <c r="K19" s="387"/>
      <c r="L19" s="133" t="s">
        <v>21</v>
      </c>
      <c r="M19" s="241"/>
      <c r="N19" s="309" t="s">
        <v>184</v>
      </c>
      <c r="O19" s="1138"/>
      <c r="P19" s="1138"/>
      <c r="Q19" s="1138"/>
      <c r="R19" s="1138"/>
      <c r="S19" s="1243"/>
      <c r="T19" s="117" t="s">
        <v>185</v>
      </c>
    </row>
    <row r="20" spans="1:21" ht="21.75" customHeight="1" x14ac:dyDescent="0.15">
      <c r="A20" s="1183"/>
      <c r="B20" s="1183"/>
      <c r="C20" s="1183"/>
      <c r="D20" s="1183"/>
      <c r="E20" s="1183"/>
      <c r="F20" s="1183"/>
      <c r="G20" s="1186"/>
      <c r="H20" s="1187"/>
      <c r="I20" s="1149"/>
      <c r="J20" s="130" t="s">
        <v>183</v>
      </c>
      <c r="K20" s="387"/>
      <c r="L20" s="133" t="s">
        <v>21</v>
      </c>
      <c r="M20" s="241"/>
      <c r="N20" s="309" t="s">
        <v>184</v>
      </c>
      <c r="O20" s="1138"/>
      <c r="P20" s="1138"/>
      <c r="Q20" s="1138"/>
      <c r="R20" s="1138"/>
      <c r="S20" s="1243"/>
    </row>
    <row r="21" spans="1:21" ht="21.75" customHeight="1" x14ac:dyDescent="0.15">
      <c r="A21" s="131"/>
      <c r="B21" s="1209" t="s">
        <v>153</v>
      </c>
      <c r="C21" s="1209"/>
      <c r="D21" s="1209"/>
      <c r="E21" s="1209"/>
      <c r="F21" s="1210"/>
      <c r="G21" s="1231"/>
      <c r="H21" s="1232"/>
      <c r="I21" s="141" t="s">
        <v>149</v>
      </c>
      <c r="J21" s="1223"/>
      <c r="K21" s="1224"/>
      <c r="L21" s="1224"/>
      <c r="M21" s="1224"/>
      <c r="N21" s="1224"/>
      <c r="O21" s="1224"/>
      <c r="P21" s="1224"/>
      <c r="Q21" s="1224"/>
      <c r="R21" s="1224"/>
      <c r="S21" s="1225"/>
      <c r="T21" s="117" t="s">
        <v>227</v>
      </c>
    </row>
    <row r="22" spans="1:21" ht="21.75" customHeight="1" x14ac:dyDescent="0.15">
      <c r="A22" s="1208" t="s">
        <v>223</v>
      </c>
      <c r="B22" s="1209"/>
      <c r="C22" s="1209"/>
      <c r="D22" s="1209"/>
      <c r="E22" s="1209"/>
      <c r="F22" s="1210"/>
      <c r="G22" s="1231"/>
      <c r="H22" s="1232"/>
      <c r="I22" s="141" t="s">
        <v>149</v>
      </c>
      <c r="J22" s="1223"/>
      <c r="K22" s="1224"/>
      <c r="L22" s="1224"/>
      <c r="M22" s="1224"/>
      <c r="N22" s="1224"/>
      <c r="O22" s="1224"/>
      <c r="P22" s="1224"/>
      <c r="Q22" s="1224"/>
      <c r="R22" s="1224"/>
      <c r="S22" s="1225"/>
      <c r="T22" s="117" t="s">
        <v>226</v>
      </c>
    </row>
    <row r="23" spans="1:21" ht="21.75" customHeight="1" thickBot="1" x14ac:dyDescent="0.2">
      <c r="A23" s="1163"/>
      <c r="B23" s="1164"/>
      <c r="C23" s="1164"/>
      <c r="D23" s="1164"/>
      <c r="E23" s="1164"/>
      <c r="F23" s="1165"/>
      <c r="G23" s="410"/>
      <c r="H23" s="411"/>
      <c r="I23" s="383" t="s">
        <v>25</v>
      </c>
      <c r="J23" s="1166"/>
      <c r="K23" s="1167"/>
      <c r="L23" s="1167"/>
      <c r="M23" s="1167"/>
      <c r="N23" s="1167"/>
      <c r="O23" s="1167"/>
      <c r="P23" s="1167"/>
      <c r="Q23" s="1167"/>
      <c r="R23" s="1167"/>
      <c r="S23" s="1168"/>
    </row>
    <row r="24" spans="1:21" ht="21.75" customHeight="1" thickBot="1" x14ac:dyDescent="0.2">
      <c r="A24" s="1134" t="s">
        <v>154</v>
      </c>
      <c r="B24" s="1135"/>
      <c r="C24" s="1135"/>
      <c r="D24" s="1135"/>
      <c r="E24" s="1135"/>
      <c r="F24" s="1136"/>
      <c r="G24" s="1233">
        <f>SUM(G17:H22)</f>
        <v>0</v>
      </c>
      <c r="H24" s="1234"/>
      <c r="I24" s="386" t="s">
        <v>149</v>
      </c>
      <c r="J24" s="1226"/>
      <c r="K24" s="1227"/>
      <c r="L24" s="1227"/>
      <c r="M24" s="1227"/>
      <c r="N24" s="1227"/>
      <c r="O24" s="1227"/>
      <c r="P24" s="1227"/>
      <c r="Q24" s="1227"/>
      <c r="R24" s="1227"/>
      <c r="S24" s="1228"/>
    </row>
    <row r="25" spans="1:21" ht="8.25" customHeight="1" x14ac:dyDescent="0.15">
      <c r="A25" s="132"/>
      <c r="B25" s="132"/>
      <c r="C25" s="132"/>
      <c r="D25" s="132"/>
      <c r="E25" s="132"/>
      <c r="F25" s="132"/>
      <c r="G25" s="132"/>
      <c r="H25" s="132"/>
      <c r="I25" s="132"/>
      <c r="J25" s="132"/>
      <c r="K25" s="132"/>
      <c r="L25" s="132"/>
      <c r="M25" s="132"/>
    </row>
    <row r="26" spans="1:21" ht="17.25" x14ac:dyDescent="0.15">
      <c r="A26" s="1239" t="s">
        <v>155</v>
      </c>
      <c r="B26" s="1239"/>
      <c r="C26" s="132"/>
      <c r="D26" s="132"/>
      <c r="E26" s="132"/>
      <c r="F26" s="132"/>
      <c r="G26" s="132"/>
      <c r="H26" s="132"/>
      <c r="I26" s="132"/>
      <c r="J26" s="132"/>
      <c r="K26" s="132"/>
      <c r="L26" s="132"/>
      <c r="M26" s="132"/>
    </row>
    <row r="27" spans="1:21" x14ac:dyDescent="0.15">
      <c r="A27" s="1181" t="s">
        <v>147</v>
      </c>
      <c r="B27" s="1181"/>
      <c r="C27" s="1181"/>
      <c r="D27" s="1181"/>
      <c r="E27" s="1118" t="s">
        <v>160</v>
      </c>
      <c r="F27" s="1119"/>
      <c r="G27" s="1120"/>
      <c r="H27" s="1182" t="s">
        <v>204</v>
      </c>
      <c r="I27" s="1182"/>
      <c r="J27" s="1171" t="s">
        <v>160</v>
      </c>
      <c r="K27" s="1172"/>
      <c r="L27" s="1173"/>
      <c r="M27" s="1171" t="s">
        <v>363</v>
      </c>
      <c r="N27" s="1172"/>
      <c r="O27" s="1172"/>
      <c r="P27" s="1172"/>
      <c r="Q27" s="1172"/>
      <c r="R27" s="1172"/>
      <c r="S27" s="1173"/>
    </row>
    <row r="28" spans="1:21" ht="18.75" customHeight="1" x14ac:dyDescent="0.15">
      <c r="A28" s="1163" t="s">
        <v>161</v>
      </c>
      <c r="B28" s="1164"/>
      <c r="C28" s="1164"/>
      <c r="D28" s="1165"/>
      <c r="E28" s="1150">
        <f>SUM(J28:K31)</f>
        <v>0</v>
      </c>
      <c r="F28" s="1151"/>
      <c r="G28" s="1143" t="s">
        <v>149</v>
      </c>
      <c r="H28" s="1141" t="s">
        <v>392</v>
      </c>
      <c r="I28" s="1143"/>
      <c r="J28" s="1215">
        <f>M28*O28*Q28</f>
        <v>0</v>
      </c>
      <c r="K28" s="1216"/>
      <c r="L28" s="129" t="s">
        <v>149</v>
      </c>
      <c r="M28" s="384"/>
      <c r="N28" s="133" t="s">
        <v>21</v>
      </c>
      <c r="O28" s="242"/>
      <c r="P28" s="133" t="s">
        <v>203</v>
      </c>
      <c r="Q28" s="241"/>
      <c r="R28" s="309" t="s">
        <v>26</v>
      </c>
      <c r="S28" s="144"/>
      <c r="U28" s="117" t="s">
        <v>369</v>
      </c>
    </row>
    <row r="29" spans="1:21" ht="18.75" customHeight="1" x14ac:dyDescent="0.15">
      <c r="A29" s="1217"/>
      <c r="B29" s="1218"/>
      <c r="C29" s="1218"/>
      <c r="D29" s="1219"/>
      <c r="E29" s="1152"/>
      <c r="F29" s="1153"/>
      <c r="G29" s="1146"/>
      <c r="H29" s="1144"/>
      <c r="I29" s="1146"/>
      <c r="J29" s="1215">
        <f t="shared" ref="J29:J38" si="0">M29*O29*Q29</f>
        <v>0</v>
      </c>
      <c r="K29" s="1216"/>
      <c r="L29" s="129" t="s">
        <v>149</v>
      </c>
      <c r="M29" s="384"/>
      <c r="N29" s="133" t="s">
        <v>21</v>
      </c>
      <c r="O29" s="242"/>
      <c r="P29" s="133" t="s">
        <v>203</v>
      </c>
      <c r="Q29" s="241"/>
      <c r="R29" s="309" t="s">
        <v>26</v>
      </c>
      <c r="S29" s="144"/>
      <c r="U29" s="117" t="s">
        <v>370</v>
      </c>
    </row>
    <row r="30" spans="1:21" ht="18.75" customHeight="1" x14ac:dyDescent="0.15">
      <c r="A30" s="1217"/>
      <c r="B30" s="1218"/>
      <c r="C30" s="1218"/>
      <c r="D30" s="1219"/>
      <c r="E30" s="1152"/>
      <c r="F30" s="1153"/>
      <c r="G30" s="1146"/>
      <c r="H30" s="1144"/>
      <c r="I30" s="1146"/>
      <c r="J30" s="1215">
        <f t="shared" si="0"/>
        <v>0</v>
      </c>
      <c r="K30" s="1216"/>
      <c r="L30" s="129" t="s">
        <v>149</v>
      </c>
      <c r="M30" s="384"/>
      <c r="N30" s="133" t="s">
        <v>21</v>
      </c>
      <c r="O30" s="242"/>
      <c r="P30" s="133" t="s">
        <v>203</v>
      </c>
      <c r="Q30" s="241"/>
      <c r="R30" s="309" t="s">
        <v>26</v>
      </c>
      <c r="S30" s="144"/>
    </row>
    <row r="31" spans="1:21" ht="18.75" customHeight="1" x14ac:dyDescent="0.15">
      <c r="A31" s="1220"/>
      <c r="B31" s="1221"/>
      <c r="C31" s="1221"/>
      <c r="D31" s="1222"/>
      <c r="E31" s="1154"/>
      <c r="F31" s="1155"/>
      <c r="G31" s="1149"/>
      <c r="H31" s="1147"/>
      <c r="I31" s="1149"/>
      <c r="J31" s="1251"/>
      <c r="K31" s="1252"/>
      <c r="L31" s="129" t="s">
        <v>149</v>
      </c>
      <c r="M31" s="1253"/>
      <c r="N31" s="1254"/>
      <c r="O31" s="1254"/>
      <c r="P31" s="1254"/>
      <c r="Q31" s="1254"/>
      <c r="R31" s="1254"/>
      <c r="S31" s="1255"/>
      <c r="U31" s="412" t="s">
        <v>391</v>
      </c>
    </row>
    <row r="32" spans="1:21" ht="18.75" customHeight="1" x14ac:dyDescent="0.15">
      <c r="A32" s="1163" t="s">
        <v>162</v>
      </c>
      <c r="B32" s="1164"/>
      <c r="C32" s="1164"/>
      <c r="D32" s="1165"/>
      <c r="E32" s="1150">
        <f>SUM(J32:K39)</f>
        <v>0</v>
      </c>
      <c r="F32" s="1151"/>
      <c r="G32" s="1143" t="s">
        <v>149</v>
      </c>
      <c r="H32" s="1141" t="s">
        <v>205</v>
      </c>
      <c r="I32" s="1143"/>
      <c r="J32" s="1215">
        <f>M32*O32</f>
        <v>0</v>
      </c>
      <c r="K32" s="1216"/>
      <c r="L32" s="129" t="s">
        <v>149</v>
      </c>
      <c r="M32" s="384"/>
      <c r="N32" s="133" t="s">
        <v>21</v>
      </c>
      <c r="O32" s="242"/>
      <c r="P32" s="133" t="s">
        <v>13</v>
      </c>
      <c r="Q32" s="1188"/>
      <c r="R32" s="1188"/>
      <c r="S32" s="1189"/>
      <c r="U32" s="117" t="s">
        <v>365</v>
      </c>
    </row>
    <row r="33" spans="1:21" ht="18.75" customHeight="1" x14ac:dyDescent="0.15">
      <c r="A33" s="1217"/>
      <c r="B33" s="1218"/>
      <c r="C33" s="1218"/>
      <c r="D33" s="1219"/>
      <c r="E33" s="1152"/>
      <c r="F33" s="1153"/>
      <c r="G33" s="1146"/>
      <c r="H33" s="1144"/>
      <c r="I33" s="1146"/>
      <c r="J33" s="1215">
        <f>M33*O33</f>
        <v>0</v>
      </c>
      <c r="K33" s="1216"/>
      <c r="L33" s="129" t="s">
        <v>149</v>
      </c>
      <c r="M33" s="384"/>
      <c r="N33" s="133" t="s">
        <v>21</v>
      </c>
      <c r="O33" s="242"/>
      <c r="P33" s="133" t="s">
        <v>13</v>
      </c>
      <c r="Q33" s="1188"/>
      <c r="R33" s="1188"/>
      <c r="S33" s="1189"/>
      <c r="U33" s="117" t="s">
        <v>367</v>
      </c>
    </row>
    <row r="34" spans="1:21" ht="18.75" customHeight="1" x14ac:dyDescent="0.15">
      <c r="A34" s="1217"/>
      <c r="B34" s="1218"/>
      <c r="C34" s="1218"/>
      <c r="D34" s="1219"/>
      <c r="E34" s="1152"/>
      <c r="F34" s="1153"/>
      <c r="G34" s="1146"/>
      <c r="H34" s="142"/>
      <c r="I34" s="162"/>
      <c r="J34" s="1215">
        <f>M34*O34</f>
        <v>0</v>
      </c>
      <c r="K34" s="1216"/>
      <c r="L34" s="129" t="s">
        <v>149</v>
      </c>
      <c r="M34" s="384"/>
      <c r="N34" s="133" t="s">
        <v>21</v>
      </c>
      <c r="O34" s="242"/>
      <c r="P34" s="133" t="s">
        <v>13</v>
      </c>
      <c r="Q34" s="1188"/>
      <c r="R34" s="1188"/>
      <c r="S34" s="1189"/>
      <c r="U34" s="117" t="s">
        <v>371</v>
      </c>
    </row>
    <row r="35" spans="1:21" ht="18.75" customHeight="1" x14ac:dyDescent="0.15">
      <c r="A35" s="1217"/>
      <c r="B35" s="1218"/>
      <c r="C35" s="1218"/>
      <c r="D35" s="1219"/>
      <c r="E35" s="1152"/>
      <c r="F35" s="1153"/>
      <c r="G35" s="1146"/>
      <c r="H35" s="311">
        <f>SUM(J32:K35)</f>
        <v>0</v>
      </c>
      <c r="I35" s="143" t="s">
        <v>25</v>
      </c>
      <c r="J35" s="1251"/>
      <c r="K35" s="1252"/>
      <c r="L35" s="129" t="s">
        <v>149</v>
      </c>
      <c r="M35" s="1256"/>
      <c r="N35" s="1257"/>
      <c r="O35" s="1257"/>
      <c r="P35" s="1257"/>
      <c r="Q35" s="1257"/>
      <c r="R35" s="1257"/>
      <c r="S35" s="1258"/>
      <c r="U35" s="412" t="s">
        <v>391</v>
      </c>
    </row>
    <row r="36" spans="1:21" ht="18.75" customHeight="1" x14ac:dyDescent="0.15">
      <c r="A36" s="1217"/>
      <c r="B36" s="1218"/>
      <c r="C36" s="1218"/>
      <c r="D36" s="1219"/>
      <c r="E36" s="1152"/>
      <c r="F36" s="1153"/>
      <c r="G36" s="1146"/>
      <c r="H36" s="1141" t="s">
        <v>206</v>
      </c>
      <c r="I36" s="1143"/>
      <c r="J36" s="1215">
        <f t="shared" si="0"/>
        <v>0</v>
      </c>
      <c r="K36" s="1216"/>
      <c r="L36" s="129" t="s">
        <v>149</v>
      </c>
      <c r="M36" s="384"/>
      <c r="N36" s="133" t="s">
        <v>21</v>
      </c>
      <c r="O36" s="242"/>
      <c r="P36" s="133" t="s">
        <v>203</v>
      </c>
      <c r="Q36" s="241"/>
      <c r="R36" s="309" t="s">
        <v>105</v>
      </c>
      <c r="S36" s="312"/>
      <c r="U36" s="117" t="s">
        <v>366</v>
      </c>
    </row>
    <row r="37" spans="1:21" ht="18.75" customHeight="1" x14ac:dyDescent="0.15">
      <c r="A37" s="1217"/>
      <c r="B37" s="1218"/>
      <c r="C37" s="1218"/>
      <c r="D37" s="1219"/>
      <c r="E37" s="1152"/>
      <c r="F37" s="1153"/>
      <c r="G37" s="1146"/>
      <c r="H37" s="1144"/>
      <c r="I37" s="1146"/>
      <c r="J37" s="1215">
        <f t="shared" si="0"/>
        <v>0</v>
      </c>
      <c r="K37" s="1216"/>
      <c r="L37" s="129" t="s">
        <v>149</v>
      </c>
      <c r="M37" s="384"/>
      <c r="N37" s="133" t="s">
        <v>21</v>
      </c>
      <c r="O37" s="242"/>
      <c r="P37" s="133" t="s">
        <v>203</v>
      </c>
      <c r="Q37" s="241"/>
      <c r="R37" s="309" t="s">
        <v>105</v>
      </c>
      <c r="S37" s="144"/>
      <c r="U37" s="117" t="s">
        <v>368</v>
      </c>
    </row>
    <row r="38" spans="1:21" ht="18.75" customHeight="1" x14ac:dyDescent="0.15">
      <c r="A38" s="1217"/>
      <c r="B38" s="1218"/>
      <c r="C38" s="1218"/>
      <c r="D38" s="1219"/>
      <c r="E38" s="1152"/>
      <c r="F38" s="1153"/>
      <c r="G38" s="1146"/>
      <c r="H38" s="142"/>
      <c r="I38" s="162"/>
      <c r="J38" s="1215">
        <f t="shared" si="0"/>
        <v>0</v>
      </c>
      <c r="K38" s="1216"/>
      <c r="L38" s="129" t="s">
        <v>149</v>
      </c>
      <c r="M38" s="384"/>
      <c r="N38" s="133" t="s">
        <v>21</v>
      </c>
      <c r="O38" s="242"/>
      <c r="P38" s="133" t="s">
        <v>203</v>
      </c>
      <c r="Q38" s="241"/>
      <c r="R38" s="309" t="s">
        <v>105</v>
      </c>
      <c r="S38" s="144"/>
    </row>
    <row r="39" spans="1:21" ht="18.75" customHeight="1" x14ac:dyDescent="0.15">
      <c r="A39" s="1220"/>
      <c r="B39" s="1221"/>
      <c r="C39" s="1221"/>
      <c r="D39" s="1222"/>
      <c r="E39" s="1154"/>
      <c r="F39" s="1155"/>
      <c r="G39" s="1149"/>
      <c r="H39" s="313">
        <f>SUM(J36:K39)</f>
        <v>0</v>
      </c>
      <c r="I39" s="143" t="s">
        <v>25</v>
      </c>
      <c r="J39" s="1251"/>
      <c r="K39" s="1252"/>
      <c r="L39" s="129" t="s">
        <v>149</v>
      </c>
      <c r="M39" s="1256"/>
      <c r="N39" s="1257"/>
      <c r="O39" s="1257"/>
      <c r="P39" s="1257"/>
      <c r="Q39" s="1257"/>
      <c r="R39" s="1257"/>
      <c r="S39" s="1258"/>
      <c r="U39" s="412" t="s">
        <v>391</v>
      </c>
    </row>
    <row r="40" spans="1:21" ht="18.75" customHeight="1" x14ac:dyDescent="0.15">
      <c r="A40" s="1183" t="s">
        <v>163</v>
      </c>
      <c r="B40" s="1183"/>
      <c r="C40" s="1183"/>
      <c r="D40" s="1183"/>
      <c r="E40" s="1150">
        <f>SUM(J40:K46)</f>
        <v>0</v>
      </c>
      <c r="F40" s="1151"/>
      <c r="G40" s="1143" t="s">
        <v>149</v>
      </c>
      <c r="H40" s="1182" t="s">
        <v>207</v>
      </c>
      <c r="I40" s="1182"/>
      <c r="J40" s="1159"/>
      <c r="K40" s="1160"/>
      <c r="L40" s="129" t="s">
        <v>149</v>
      </c>
      <c r="M40" s="1175"/>
      <c r="N40" s="1157"/>
      <c r="O40" s="1157"/>
      <c r="P40" s="1157"/>
      <c r="Q40" s="1157"/>
      <c r="R40" s="1157"/>
      <c r="S40" s="1158"/>
      <c r="U40" s="117" t="s">
        <v>372</v>
      </c>
    </row>
    <row r="41" spans="1:21" ht="18.75" customHeight="1" x14ac:dyDescent="0.15">
      <c r="A41" s="1183"/>
      <c r="B41" s="1183"/>
      <c r="C41" s="1183"/>
      <c r="D41" s="1183"/>
      <c r="E41" s="1152"/>
      <c r="F41" s="1153"/>
      <c r="G41" s="1146"/>
      <c r="H41" s="1182" t="s">
        <v>210</v>
      </c>
      <c r="I41" s="1182"/>
      <c r="J41" s="1159"/>
      <c r="K41" s="1160"/>
      <c r="L41" s="129" t="s">
        <v>149</v>
      </c>
      <c r="M41" s="1156"/>
      <c r="N41" s="1157"/>
      <c r="O41" s="1157"/>
      <c r="P41" s="1157"/>
      <c r="Q41" s="1157"/>
      <c r="R41" s="1157"/>
      <c r="S41" s="1158"/>
      <c r="U41" s="117" t="s">
        <v>373</v>
      </c>
    </row>
    <row r="42" spans="1:21" ht="18.75" customHeight="1" x14ac:dyDescent="0.15">
      <c r="A42" s="1183"/>
      <c r="B42" s="1183"/>
      <c r="C42" s="1183"/>
      <c r="D42" s="1183"/>
      <c r="E42" s="1152"/>
      <c r="F42" s="1153"/>
      <c r="G42" s="1146"/>
      <c r="H42" s="1182" t="s">
        <v>208</v>
      </c>
      <c r="I42" s="1182"/>
      <c r="J42" s="1159"/>
      <c r="K42" s="1160"/>
      <c r="L42" s="129" t="s">
        <v>149</v>
      </c>
      <c r="M42" s="1156"/>
      <c r="N42" s="1157"/>
      <c r="O42" s="1157"/>
      <c r="P42" s="1157"/>
      <c r="Q42" s="1157"/>
      <c r="R42" s="1157"/>
      <c r="S42" s="1158"/>
    </row>
    <row r="43" spans="1:21" ht="18.75" customHeight="1" x14ac:dyDescent="0.15">
      <c r="A43" s="1183"/>
      <c r="B43" s="1183"/>
      <c r="C43" s="1183"/>
      <c r="D43" s="1183"/>
      <c r="E43" s="1152"/>
      <c r="F43" s="1153"/>
      <c r="G43" s="1146"/>
      <c r="H43" s="1182" t="s">
        <v>209</v>
      </c>
      <c r="I43" s="1182"/>
      <c r="J43" s="1159"/>
      <c r="K43" s="1160"/>
      <c r="L43" s="129" t="s">
        <v>149</v>
      </c>
      <c r="M43" s="1156"/>
      <c r="N43" s="1157"/>
      <c r="O43" s="1157"/>
      <c r="P43" s="1157"/>
      <c r="Q43" s="1157"/>
      <c r="R43" s="1157"/>
      <c r="S43" s="1158"/>
    </row>
    <row r="44" spans="1:21" ht="18.75" customHeight="1" x14ac:dyDescent="0.15">
      <c r="A44" s="1183"/>
      <c r="B44" s="1183"/>
      <c r="C44" s="1183"/>
      <c r="D44" s="1183"/>
      <c r="E44" s="1152"/>
      <c r="F44" s="1153"/>
      <c r="G44" s="1146"/>
      <c r="H44" s="1182" t="s">
        <v>211</v>
      </c>
      <c r="I44" s="1182"/>
      <c r="J44" s="1159"/>
      <c r="K44" s="1160"/>
      <c r="L44" s="129" t="s">
        <v>149</v>
      </c>
      <c r="M44" s="1156"/>
      <c r="N44" s="1157"/>
      <c r="O44" s="1157"/>
      <c r="P44" s="1157"/>
      <c r="Q44" s="1157"/>
      <c r="R44" s="1157"/>
      <c r="S44" s="1158"/>
    </row>
    <row r="45" spans="1:21" ht="18.75" customHeight="1" x14ac:dyDescent="0.15">
      <c r="A45" s="1183"/>
      <c r="B45" s="1183"/>
      <c r="C45" s="1183"/>
      <c r="D45" s="1183"/>
      <c r="E45" s="1152"/>
      <c r="F45" s="1153"/>
      <c r="G45" s="1146"/>
      <c r="H45" s="1182" t="s">
        <v>212</v>
      </c>
      <c r="I45" s="1182"/>
      <c r="J45" s="1159"/>
      <c r="K45" s="1160"/>
      <c r="L45" s="129" t="s">
        <v>149</v>
      </c>
      <c r="M45" s="1156"/>
      <c r="N45" s="1157"/>
      <c r="O45" s="1157"/>
      <c r="P45" s="1157"/>
      <c r="Q45" s="1157"/>
      <c r="R45" s="1157"/>
      <c r="S45" s="1158"/>
    </row>
    <row r="46" spans="1:21" ht="18.75" customHeight="1" x14ac:dyDescent="0.15">
      <c r="A46" s="1183"/>
      <c r="B46" s="1183"/>
      <c r="C46" s="1183"/>
      <c r="D46" s="1183"/>
      <c r="E46" s="1154"/>
      <c r="F46" s="1155"/>
      <c r="G46" s="1149"/>
      <c r="H46" s="1182" t="s">
        <v>213</v>
      </c>
      <c r="I46" s="1182"/>
      <c r="J46" s="1159"/>
      <c r="K46" s="1160"/>
      <c r="L46" s="129" t="s">
        <v>149</v>
      </c>
      <c r="M46" s="1156"/>
      <c r="N46" s="1157"/>
      <c r="O46" s="1157"/>
      <c r="P46" s="1157"/>
      <c r="Q46" s="1157"/>
      <c r="R46" s="1157"/>
      <c r="S46" s="1158"/>
    </row>
    <row r="47" spans="1:21" ht="18.75" customHeight="1" x14ac:dyDescent="0.15">
      <c r="A47" s="1141" t="s">
        <v>164</v>
      </c>
      <c r="B47" s="1142"/>
      <c r="C47" s="1142"/>
      <c r="D47" s="1143"/>
      <c r="E47" s="1150">
        <f>SUM(J47:K49)</f>
        <v>0</v>
      </c>
      <c r="F47" s="1151"/>
      <c r="G47" s="1143" t="s">
        <v>149</v>
      </c>
      <c r="H47" s="1182" t="s">
        <v>214</v>
      </c>
      <c r="I47" s="1182"/>
      <c r="J47" s="1159"/>
      <c r="K47" s="1160"/>
      <c r="L47" s="129" t="s">
        <v>149</v>
      </c>
      <c r="M47" s="1156"/>
      <c r="N47" s="1157"/>
      <c r="O47" s="1157"/>
      <c r="P47" s="1157"/>
      <c r="Q47" s="1157"/>
      <c r="R47" s="1157"/>
      <c r="S47" s="1158"/>
    </row>
    <row r="48" spans="1:21" ht="18.75" customHeight="1" x14ac:dyDescent="0.15">
      <c r="A48" s="1144"/>
      <c r="B48" s="1145"/>
      <c r="C48" s="1145"/>
      <c r="D48" s="1146"/>
      <c r="E48" s="1152"/>
      <c r="F48" s="1153"/>
      <c r="G48" s="1146"/>
      <c r="H48" s="1182" t="s">
        <v>215</v>
      </c>
      <c r="I48" s="1182"/>
      <c r="J48" s="1159"/>
      <c r="K48" s="1160"/>
      <c r="L48" s="129" t="s">
        <v>149</v>
      </c>
      <c r="M48" s="1156"/>
      <c r="N48" s="1157"/>
      <c r="O48" s="1157"/>
      <c r="P48" s="1157"/>
      <c r="Q48" s="1157"/>
      <c r="R48" s="1157"/>
      <c r="S48" s="1158"/>
    </row>
    <row r="49" spans="1:21" ht="18.75" customHeight="1" x14ac:dyDescent="0.15">
      <c r="A49" s="1147"/>
      <c r="B49" s="1148"/>
      <c r="C49" s="1148"/>
      <c r="D49" s="1149"/>
      <c r="E49" s="1154"/>
      <c r="F49" s="1155"/>
      <c r="G49" s="1149"/>
      <c r="H49" s="1139" t="s">
        <v>388</v>
      </c>
      <c r="I49" s="1140"/>
      <c r="J49" s="1159"/>
      <c r="K49" s="1160"/>
      <c r="L49" s="129" t="s">
        <v>149</v>
      </c>
      <c r="M49" s="1156"/>
      <c r="N49" s="1157"/>
      <c r="O49" s="1157"/>
      <c r="P49" s="1157"/>
      <c r="Q49" s="1157"/>
      <c r="R49" s="1157"/>
      <c r="S49" s="1158"/>
    </row>
    <row r="50" spans="1:21" ht="18.75" customHeight="1" x14ac:dyDescent="0.15">
      <c r="A50" s="1182" t="s">
        <v>221</v>
      </c>
      <c r="B50" s="1182"/>
      <c r="C50" s="1182"/>
      <c r="D50" s="1182"/>
      <c r="E50" s="1212">
        <f>J50</f>
        <v>0</v>
      </c>
      <c r="F50" s="1212"/>
      <c r="G50" s="129" t="s">
        <v>149</v>
      </c>
      <c r="H50" s="1139" t="s">
        <v>221</v>
      </c>
      <c r="I50" s="1204"/>
      <c r="J50" s="1159"/>
      <c r="K50" s="1160"/>
      <c r="L50" s="129" t="s">
        <v>149</v>
      </c>
      <c r="M50" s="1156"/>
      <c r="N50" s="1157"/>
      <c r="O50" s="1157"/>
      <c r="P50" s="1157"/>
      <c r="Q50" s="1157"/>
      <c r="R50" s="1157"/>
      <c r="S50" s="1158"/>
    </row>
    <row r="51" spans="1:21" ht="18.75" customHeight="1" x14ac:dyDescent="0.15">
      <c r="A51" s="1205" t="s">
        <v>156</v>
      </c>
      <c r="B51" s="1205"/>
      <c r="C51" s="1205"/>
      <c r="D51" s="1205"/>
      <c r="E51" s="1200">
        <f>J51</f>
        <v>0</v>
      </c>
      <c r="F51" s="1201"/>
      <c r="G51" s="413" t="s">
        <v>149</v>
      </c>
      <c r="H51" s="1205" t="s">
        <v>157</v>
      </c>
      <c r="I51" s="1205"/>
      <c r="J51" s="1202"/>
      <c r="K51" s="1203"/>
      <c r="L51" s="413" t="s">
        <v>149</v>
      </c>
      <c r="M51" s="1176"/>
      <c r="N51" s="1177"/>
      <c r="O51" s="1177"/>
      <c r="P51" s="1177"/>
      <c r="Q51" s="1177"/>
      <c r="R51" s="1177"/>
      <c r="S51" s="1178"/>
      <c r="U51" s="117" t="s">
        <v>393</v>
      </c>
    </row>
    <row r="52" spans="1:21" ht="18.75" customHeight="1" x14ac:dyDescent="0.15">
      <c r="A52" s="1183" t="s">
        <v>158</v>
      </c>
      <c r="B52" s="1183"/>
      <c r="C52" s="1183"/>
      <c r="D52" s="1183"/>
      <c r="E52" s="1150">
        <f>SUM(J52:K53)</f>
        <v>0</v>
      </c>
      <c r="F52" s="1151"/>
      <c r="G52" s="1140" t="s">
        <v>149</v>
      </c>
      <c r="H52" s="1182" t="s">
        <v>216</v>
      </c>
      <c r="I52" s="1182"/>
      <c r="J52" s="1159"/>
      <c r="K52" s="1160"/>
      <c r="L52" s="129" t="s">
        <v>149</v>
      </c>
      <c r="M52" s="1156"/>
      <c r="N52" s="1157"/>
      <c r="O52" s="1157"/>
      <c r="P52" s="1157"/>
      <c r="Q52" s="1157"/>
      <c r="R52" s="1157"/>
      <c r="S52" s="1158"/>
    </row>
    <row r="53" spans="1:21" ht="18.75" customHeight="1" x14ac:dyDescent="0.15">
      <c r="A53" s="1183"/>
      <c r="B53" s="1183"/>
      <c r="C53" s="1183"/>
      <c r="D53" s="1183"/>
      <c r="E53" s="1154"/>
      <c r="F53" s="1155"/>
      <c r="G53" s="1140"/>
      <c r="H53" s="1182"/>
      <c r="I53" s="1182"/>
      <c r="J53" s="1159"/>
      <c r="K53" s="1160"/>
      <c r="L53" s="129"/>
      <c r="M53" s="1156"/>
      <c r="N53" s="1157"/>
      <c r="O53" s="1157"/>
      <c r="P53" s="1157"/>
      <c r="Q53" s="1157"/>
      <c r="R53" s="1157"/>
      <c r="S53" s="1158"/>
    </row>
    <row r="54" spans="1:21" ht="18.75" customHeight="1" x14ac:dyDescent="0.15">
      <c r="A54" s="1208" t="s">
        <v>465</v>
      </c>
      <c r="B54" s="1209"/>
      <c r="C54" s="1209"/>
      <c r="D54" s="1210"/>
      <c r="E54" s="1211">
        <f>J54</f>
        <v>0</v>
      </c>
      <c r="F54" s="1212"/>
      <c r="G54" s="376" t="s">
        <v>149</v>
      </c>
      <c r="H54" s="1139"/>
      <c r="I54" s="1140"/>
      <c r="J54" s="1247"/>
      <c r="K54" s="1248"/>
      <c r="L54" s="376" t="s">
        <v>25</v>
      </c>
      <c r="M54" s="605"/>
      <c r="N54" s="606"/>
      <c r="O54" s="606"/>
      <c r="P54" s="606"/>
      <c r="Q54" s="606"/>
      <c r="R54" s="606"/>
      <c r="S54" s="607"/>
    </row>
    <row r="55" spans="1:21" ht="18.75" customHeight="1" x14ac:dyDescent="0.15">
      <c r="A55" s="1208" t="s">
        <v>464</v>
      </c>
      <c r="B55" s="1209"/>
      <c r="C55" s="1209"/>
      <c r="D55" s="1210"/>
      <c r="E55" s="1154">
        <f>J55</f>
        <v>0</v>
      </c>
      <c r="F55" s="1155"/>
      <c r="G55" s="376" t="s">
        <v>149</v>
      </c>
      <c r="H55" s="1139"/>
      <c r="I55" s="1140"/>
      <c r="J55" s="1247"/>
      <c r="K55" s="1248"/>
      <c r="L55" s="376" t="s">
        <v>25</v>
      </c>
      <c r="M55" s="605"/>
      <c r="N55" s="606"/>
      <c r="O55" s="606"/>
      <c r="P55" s="606"/>
      <c r="Q55" s="606"/>
      <c r="R55" s="606"/>
      <c r="S55" s="607"/>
    </row>
    <row r="56" spans="1:21" ht="18.75" customHeight="1" thickBot="1" x14ac:dyDescent="0.2">
      <c r="A56" s="1196" t="s">
        <v>222</v>
      </c>
      <c r="B56" s="1196"/>
      <c r="C56" s="1196"/>
      <c r="D56" s="1196"/>
      <c r="E56" s="1197">
        <f>J56</f>
        <v>0</v>
      </c>
      <c r="F56" s="1150"/>
      <c r="G56" s="376" t="s">
        <v>149</v>
      </c>
      <c r="H56" s="1141"/>
      <c r="I56" s="1143"/>
      <c r="J56" s="1198"/>
      <c r="K56" s="1199"/>
      <c r="L56" s="376" t="s">
        <v>149</v>
      </c>
      <c r="M56" s="1156"/>
      <c r="N56" s="1157"/>
      <c r="O56" s="1157"/>
      <c r="P56" s="1157"/>
      <c r="Q56" s="1157"/>
      <c r="R56" s="1157"/>
      <c r="S56" s="1158"/>
    </row>
    <row r="57" spans="1:21" ht="21.75" customHeight="1" thickBot="1" x14ac:dyDescent="0.2">
      <c r="A57" s="1134" t="s">
        <v>154</v>
      </c>
      <c r="B57" s="1135"/>
      <c r="C57" s="1135"/>
      <c r="D57" s="1135"/>
      <c r="E57" s="1206">
        <f>SUM(E28:F56)</f>
        <v>0</v>
      </c>
      <c r="F57" s="1207"/>
      <c r="G57" s="385" t="s">
        <v>149</v>
      </c>
      <c r="H57" s="1169"/>
      <c r="I57" s="1135"/>
      <c r="J57" s="1135"/>
      <c r="K57" s="1135"/>
      <c r="L57" s="1135"/>
      <c r="M57" s="1135"/>
      <c r="N57" s="1135"/>
      <c r="O57" s="1135"/>
      <c r="P57" s="1135"/>
      <c r="Q57" s="1135"/>
      <c r="R57" s="1135"/>
      <c r="S57" s="1170"/>
    </row>
    <row r="58" spans="1:21" ht="6" customHeight="1" x14ac:dyDescent="0.15"/>
    <row r="59" spans="1:21" ht="15" thickBot="1" x14ac:dyDescent="0.2">
      <c r="C59" s="148" t="s">
        <v>91</v>
      </c>
      <c r="D59" s="148"/>
      <c r="E59" s="148"/>
      <c r="F59" s="148"/>
      <c r="G59" s="148" t="s">
        <v>92</v>
      </c>
      <c r="H59" s="148"/>
      <c r="I59" s="148"/>
      <c r="J59" s="148" t="s">
        <v>167</v>
      </c>
      <c r="K59" s="148"/>
      <c r="L59" s="148"/>
    </row>
    <row r="60" spans="1:21" ht="20.25" customHeight="1" thickBot="1" x14ac:dyDescent="0.2">
      <c r="C60" s="1190">
        <f>G24</f>
        <v>0</v>
      </c>
      <c r="D60" s="1191"/>
      <c r="E60" s="1192"/>
      <c r="F60" s="134" t="s">
        <v>165</v>
      </c>
      <c r="G60" s="1190">
        <f>E57</f>
        <v>0</v>
      </c>
      <c r="H60" s="1192"/>
      <c r="I60" s="134" t="s">
        <v>166</v>
      </c>
      <c r="J60" s="1193">
        <f>C60-G60</f>
        <v>0</v>
      </c>
      <c r="K60" s="1194"/>
      <c r="L60" s="1195"/>
    </row>
    <row r="61" spans="1:21" ht="6.75" customHeight="1" x14ac:dyDescent="0.15"/>
    <row r="62" spans="1:21" ht="22.5" customHeight="1" x14ac:dyDescent="0.15">
      <c r="K62" s="146" t="s">
        <v>459</v>
      </c>
      <c r="L62" s="310"/>
      <c r="M62" s="146" t="s">
        <v>362</v>
      </c>
      <c r="N62" s="310"/>
      <c r="O62" s="146" t="s">
        <v>361</v>
      </c>
      <c r="P62" s="310"/>
      <c r="Q62" s="146" t="s">
        <v>26</v>
      </c>
    </row>
    <row r="63" spans="1:21" ht="23.25" customHeight="1" x14ac:dyDescent="0.15">
      <c r="K63" s="1174" t="s">
        <v>168</v>
      </c>
      <c r="L63" s="1174"/>
      <c r="M63" s="1138"/>
      <c r="N63" s="1138"/>
      <c r="O63" s="1138"/>
      <c r="P63" s="1138"/>
      <c r="Q63" s="1138"/>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B21:F21"/>
    <mergeCell ref="G21:H21"/>
    <mergeCell ref="J21:S21"/>
    <mergeCell ref="A22:F22"/>
    <mergeCell ref="G22:H22"/>
    <mergeCell ref="J22:S22"/>
    <mergeCell ref="A23:F23"/>
    <mergeCell ref="J23:S23"/>
    <mergeCell ref="A24:F24"/>
    <mergeCell ref="G24:H24"/>
    <mergeCell ref="J24:S24"/>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H46:I46"/>
    <mergeCell ref="J46:K46"/>
    <mergeCell ref="M46:S46"/>
    <mergeCell ref="A40:D46"/>
    <mergeCell ref="E40:F46"/>
    <mergeCell ref="G40:G46"/>
    <mergeCell ref="H40:I40"/>
    <mergeCell ref="J40:K40"/>
    <mergeCell ref="M40:S40"/>
    <mergeCell ref="H41:I41"/>
    <mergeCell ref="J41:K41"/>
    <mergeCell ref="M41:S41"/>
    <mergeCell ref="H42:I42"/>
    <mergeCell ref="J42:K42"/>
    <mergeCell ref="M42:S42"/>
    <mergeCell ref="H43:I43"/>
    <mergeCell ref="J43:K43"/>
    <mergeCell ref="M43:S43"/>
    <mergeCell ref="H44:I44"/>
    <mergeCell ref="J44:K44"/>
    <mergeCell ref="M44:S44"/>
    <mergeCell ref="H45:I45"/>
    <mergeCell ref="J45:K45"/>
    <mergeCell ref="M45:S45"/>
    <mergeCell ref="A51:D51"/>
    <mergeCell ref="E51:F51"/>
    <mergeCell ref="H51:I51"/>
    <mergeCell ref="H48:I48"/>
    <mergeCell ref="H47:I47"/>
    <mergeCell ref="J48:K48"/>
    <mergeCell ref="J47:K47"/>
    <mergeCell ref="J51:K51"/>
    <mergeCell ref="M51:S51"/>
    <mergeCell ref="M48:S48"/>
    <mergeCell ref="J49:K49"/>
    <mergeCell ref="M49:S49"/>
    <mergeCell ref="A50:D50"/>
    <mergeCell ref="E50:F50"/>
    <mergeCell ref="H50:I50"/>
    <mergeCell ref="J50:K50"/>
    <mergeCell ref="M50:S50"/>
    <mergeCell ref="H49:I49"/>
    <mergeCell ref="A47:D49"/>
    <mergeCell ref="E47:F49"/>
    <mergeCell ref="G47:G49"/>
    <mergeCell ref="M47:S47"/>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A52:D53"/>
    <mergeCell ref="E52:F53"/>
    <mergeCell ref="G52:G53"/>
    <mergeCell ref="H52:I52"/>
    <mergeCell ref="J52:K5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V372"/>
  <sheetViews>
    <sheetView view="pageBreakPreview" zoomScaleNormal="100" zoomScaleSheetLayoutView="100" workbookViewId="0">
      <pane xSplit="8" ySplit="3" topLeftCell="I10" activePane="bottomRight" state="frozen"/>
      <selection activeCell="C4" sqref="C4:N4"/>
      <selection pane="topRight" activeCell="C4" sqref="C4:N4"/>
      <selection pane="bottomLeft" activeCell="C4" sqref="C4:N4"/>
      <selection pane="bottomRight" activeCell="G16" sqref="G16"/>
    </sheetView>
  </sheetViews>
  <sheetFormatPr defaultRowHeight="12.75" x14ac:dyDescent="0.15"/>
  <cols>
    <col min="1" max="1" width="6" style="5" customWidth="1"/>
    <col min="2" max="2" width="24.28515625" style="5" customWidth="1"/>
    <col min="3" max="3" width="5.85546875" style="391" customWidth="1"/>
    <col min="4" max="4" width="10.28515625" style="5" customWidth="1"/>
    <col min="5" max="6" width="13.28515625" customWidth="1"/>
    <col min="7" max="7" width="14.7109375" customWidth="1"/>
    <col min="8" max="8" width="8" customWidth="1"/>
    <col min="9" max="9" width="9.140625" customWidth="1"/>
    <col min="10" max="10" width="17.7109375" customWidth="1"/>
    <col min="11" max="12" width="9.140625" customWidth="1"/>
    <col min="13" max="13" width="14" customWidth="1"/>
    <col min="14" max="14" width="5.85546875" customWidth="1"/>
    <col min="15" max="15" width="15" customWidth="1"/>
    <col min="16" max="25" width="9.140625" customWidth="1"/>
  </cols>
  <sheetData>
    <row r="1" spans="1:19" ht="21" customHeight="1" x14ac:dyDescent="0.15">
      <c r="A1" s="1070" t="str">
        <f>S1&amp;R1&amp;S2&amp;R2&amp;S3</f>
        <v>令和0年度競技力向上対策費（リーダー養成研修会）帳簿</v>
      </c>
      <c r="B1" s="1070"/>
      <c r="C1" s="1070"/>
      <c r="D1" s="1070"/>
      <c r="E1" s="1070"/>
      <c r="F1" s="1070"/>
      <c r="G1" s="1070"/>
      <c r="H1" s="1070"/>
      <c r="I1" s="179"/>
      <c r="J1" s="71"/>
      <c r="R1">
        <f>'表（はじめに入力）'!D1</f>
        <v>0</v>
      </c>
      <c r="S1" t="s">
        <v>459</v>
      </c>
    </row>
    <row r="2" spans="1:19" s="189" customFormat="1" ht="16.5" customHeight="1" thickBot="1" x14ac:dyDescent="0.2">
      <c r="A2" s="392"/>
      <c r="B2" s="393"/>
      <c r="C2" s="394"/>
      <c r="D2" s="395"/>
      <c r="E2" s="1071">
        <f>'表（はじめに入力）'!D4</f>
        <v>0</v>
      </c>
      <c r="F2" s="1071"/>
      <c r="G2" s="1071"/>
      <c r="H2" s="1071"/>
      <c r="I2" s="1069" t="s">
        <v>99</v>
      </c>
      <c r="J2" s="1069"/>
      <c r="K2" s="1069"/>
      <c r="L2" s="396"/>
      <c r="R2" s="189" t="str">
        <f>'７－１'!D2</f>
        <v>（リーダー養成研修会）</v>
      </c>
      <c r="S2" s="189" t="s">
        <v>258</v>
      </c>
    </row>
    <row r="3" spans="1:19" ht="24.75" customHeight="1" thickBot="1" x14ac:dyDescent="0.2">
      <c r="A3" s="180" t="s">
        <v>88</v>
      </c>
      <c r="B3" s="135" t="s">
        <v>89</v>
      </c>
      <c r="C3" s="388" t="s">
        <v>97</v>
      </c>
      <c r="D3" s="137" t="s">
        <v>169</v>
      </c>
      <c r="E3" s="82" t="s">
        <v>91</v>
      </c>
      <c r="F3" s="83" t="s">
        <v>92</v>
      </c>
      <c r="G3" s="84" t="s">
        <v>8</v>
      </c>
      <c r="H3" s="138" t="s">
        <v>175</v>
      </c>
      <c r="J3" s="404" t="s">
        <v>174</v>
      </c>
      <c r="K3" s="164"/>
      <c r="L3" s="164" t="s">
        <v>171</v>
      </c>
      <c r="M3" s="164" t="s">
        <v>172</v>
      </c>
      <c r="N3" s="164" t="s">
        <v>341</v>
      </c>
      <c r="O3" s="164" t="s">
        <v>173</v>
      </c>
      <c r="P3" s="164"/>
      <c r="Q3" s="164"/>
      <c r="S3" t="s">
        <v>108</v>
      </c>
    </row>
    <row r="4" spans="1:19" ht="15.75" customHeight="1" x14ac:dyDescent="0.15">
      <c r="A4" s="314">
        <v>43963</v>
      </c>
      <c r="B4" s="315" t="s">
        <v>485</v>
      </c>
      <c r="C4" s="389">
        <v>111</v>
      </c>
      <c r="D4" s="316" t="str">
        <f>IF(C4="","",VLOOKUP(C4,$S$342:$W$370,2))</f>
        <v>前期交付金</v>
      </c>
      <c r="E4" s="317">
        <v>1000000</v>
      </c>
      <c r="F4" s="318"/>
      <c r="G4" s="319">
        <f>E4</f>
        <v>1000000</v>
      </c>
      <c r="H4" s="320"/>
      <c r="J4">
        <v>1</v>
      </c>
      <c r="L4" s="31">
        <f>C4</f>
        <v>111</v>
      </c>
      <c r="M4" s="70">
        <f>E4</f>
        <v>1000000</v>
      </c>
      <c r="N4" s="70">
        <f>L4</f>
        <v>111</v>
      </c>
      <c r="O4" s="70">
        <f>F4</f>
        <v>0</v>
      </c>
    </row>
    <row r="5" spans="1:19" ht="15.75" customHeight="1" x14ac:dyDescent="0.15">
      <c r="A5" s="321">
        <v>44110</v>
      </c>
      <c r="B5" s="322" t="s">
        <v>482</v>
      </c>
      <c r="C5" s="390">
        <v>141</v>
      </c>
      <c r="D5" s="639" t="str">
        <f>IF(C5="","",VLOOKUP(C5,$S$342:$W$370,2))</f>
        <v>負担金</v>
      </c>
      <c r="E5" s="324">
        <v>5000</v>
      </c>
      <c r="F5" s="325"/>
      <c r="G5" s="326">
        <f t="shared" ref="G5:G68" si="0">G4+E5-F5</f>
        <v>1005000</v>
      </c>
      <c r="H5" s="327"/>
      <c r="J5">
        <v>2</v>
      </c>
      <c r="L5" s="31">
        <f>C5</f>
        <v>141</v>
      </c>
      <c r="M5" s="70">
        <f>E5</f>
        <v>5000</v>
      </c>
      <c r="N5" s="70">
        <f>L5</f>
        <v>141</v>
      </c>
      <c r="O5" s="70">
        <f>F5</f>
        <v>0</v>
      </c>
    </row>
    <row r="6" spans="1:19" ht="15.75" customHeight="1" x14ac:dyDescent="0.15">
      <c r="A6" s="321">
        <v>44110</v>
      </c>
      <c r="B6" s="322" t="s">
        <v>486</v>
      </c>
      <c r="C6" s="390">
        <v>121</v>
      </c>
      <c r="D6" s="639" t="str">
        <f t="shared" ref="D6:D69" si="1">IF(C6="","",VLOOKUP(C6,$S$342:$W$370,2))</f>
        <v>参加者負担金</v>
      </c>
      <c r="E6" s="324">
        <v>4200</v>
      </c>
      <c r="F6" s="325"/>
      <c r="G6" s="326">
        <f t="shared" si="0"/>
        <v>1009200</v>
      </c>
      <c r="H6" s="327"/>
      <c r="J6">
        <v>3</v>
      </c>
      <c r="L6" s="31">
        <f>C6</f>
        <v>121</v>
      </c>
      <c r="M6" s="70">
        <f>E6</f>
        <v>4200</v>
      </c>
      <c r="N6" s="70">
        <f>L6</f>
        <v>121</v>
      </c>
      <c r="O6" s="70">
        <f>F6</f>
        <v>0</v>
      </c>
    </row>
    <row r="7" spans="1:19" ht="15.75" customHeight="1" x14ac:dyDescent="0.15">
      <c r="A7" s="321">
        <v>44110</v>
      </c>
      <c r="B7" s="322" t="s">
        <v>487</v>
      </c>
      <c r="C7" s="390">
        <v>121</v>
      </c>
      <c r="D7" s="639" t="str">
        <f t="shared" si="1"/>
        <v>参加者負担金</v>
      </c>
      <c r="E7" s="324">
        <v>2400</v>
      </c>
      <c r="F7" s="325"/>
      <c r="G7" s="326">
        <f t="shared" si="0"/>
        <v>1011600</v>
      </c>
      <c r="H7" s="327"/>
      <c r="J7">
        <v>4</v>
      </c>
      <c r="L7" s="31">
        <f t="shared" ref="L7:L70" si="2">C7</f>
        <v>121</v>
      </c>
      <c r="M7" s="70">
        <f t="shared" ref="M7:M70" si="3">E7</f>
        <v>2400</v>
      </c>
      <c r="N7" s="70">
        <f t="shared" ref="N7:N70" si="4">L7</f>
        <v>121</v>
      </c>
      <c r="O7" s="70">
        <f t="shared" ref="O7:O70" si="5">F7</f>
        <v>0</v>
      </c>
    </row>
    <row r="8" spans="1:19" ht="15.75" customHeight="1" x14ac:dyDescent="0.15">
      <c r="A8" s="321">
        <v>44110</v>
      </c>
      <c r="B8" s="322" t="s">
        <v>489</v>
      </c>
      <c r="C8" s="390">
        <v>151</v>
      </c>
      <c r="D8" s="639" t="str">
        <f t="shared" si="1"/>
        <v>収入・その他</v>
      </c>
      <c r="E8" s="324">
        <v>6200</v>
      </c>
      <c r="F8" s="325"/>
      <c r="G8" s="326">
        <f t="shared" si="0"/>
        <v>1017800</v>
      </c>
      <c r="H8" s="327"/>
      <c r="J8">
        <v>5</v>
      </c>
      <c r="L8" s="31">
        <f t="shared" si="2"/>
        <v>151</v>
      </c>
      <c r="M8" s="70">
        <f t="shared" si="3"/>
        <v>6200</v>
      </c>
      <c r="N8" s="70">
        <f t="shared" si="4"/>
        <v>151</v>
      </c>
      <c r="O8" s="70">
        <f t="shared" si="5"/>
        <v>0</v>
      </c>
    </row>
    <row r="9" spans="1:19" ht="15.75" customHeight="1" x14ac:dyDescent="0.15">
      <c r="A9" s="321">
        <v>44110</v>
      </c>
      <c r="B9" s="322" t="s">
        <v>490</v>
      </c>
      <c r="C9" s="390">
        <v>211</v>
      </c>
      <c r="D9" s="639" t="str">
        <f t="shared" si="1"/>
        <v>報償金・謝金</v>
      </c>
      <c r="E9" s="324"/>
      <c r="F9" s="325">
        <v>5000</v>
      </c>
      <c r="G9" s="326">
        <f t="shared" si="0"/>
        <v>1012800</v>
      </c>
      <c r="H9" s="327"/>
      <c r="J9">
        <v>6</v>
      </c>
      <c r="L9" s="31">
        <f t="shared" si="2"/>
        <v>211</v>
      </c>
      <c r="M9" s="70">
        <f t="shared" si="3"/>
        <v>0</v>
      </c>
      <c r="N9" s="70">
        <f t="shared" si="4"/>
        <v>211</v>
      </c>
      <c r="O9" s="70">
        <f t="shared" si="5"/>
        <v>5000</v>
      </c>
    </row>
    <row r="10" spans="1:19" ht="15.75" customHeight="1" x14ac:dyDescent="0.15">
      <c r="A10" s="321">
        <v>44110</v>
      </c>
      <c r="B10" s="322" t="s">
        <v>491</v>
      </c>
      <c r="C10" s="390">
        <v>221</v>
      </c>
      <c r="D10" s="639" t="str">
        <f t="shared" si="1"/>
        <v>交通費（運賃）</v>
      </c>
      <c r="E10" s="324"/>
      <c r="F10" s="325">
        <v>900</v>
      </c>
      <c r="G10" s="326">
        <f t="shared" si="0"/>
        <v>1011900</v>
      </c>
      <c r="H10" s="327"/>
      <c r="J10">
        <v>7</v>
      </c>
      <c r="L10" s="31">
        <f t="shared" si="2"/>
        <v>221</v>
      </c>
      <c r="M10" s="70">
        <f t="shared" si="3"/>
        <v>0</v>
      </c>
      <c r="N10" s="70">
        <f t="shared" si="4"/>
        <v>221</v>
      </c>
      <c r="O10" s="70">
        <f t="shared" si="5"/>
        <v>900</v>
      </c>
    </row>
    <row r="11" spans="1:19" ht="15.75" customHeight="1" x14ac:dyDescent="0.15">
      <c r="A11" s="321">
        <v>44110</v>
      </c>
      <c r="B11" s="322" t="s">
        <v>492</v>
      </c>
      <c r="C11" s="390">
        <v>221</v>
      </c>
      <c r="D11" s="639" t="str">
        <f t="shared" si="1"/>
        <v>交通費（運賃）</v>
      </c>
      <c r="E11" s="324"/>
      <c r="F11" s="325">
        <v>1400</v>
      </c>
      <c r="G11" s="326">
        <f t="shared" si="0"/>
        <v>1010500</v>
      </c>
      <c r="H11" s="327"/>
      <c r="J11">
        <v>8</v>
      </c>
      <c r="L11" s="31">
        <f t="shared" si="2"/>
        <v>221</v>
      </c>
      <c r="M11" s="70">
        <f t="shared" si="3"/>
        <v>0</v>
      </c>
      <c r="N11" s="70">
        <f t="shared" si="4"/>
        <v>221</v>
      </c>
      <c r="O11" s="70">
        <f t="shared" si="5"/>
        <v>1400</v>
      </c>
    </row>
    <row r="12" spans="1:19" ht="15.75" customHeight="1" x14ac:dyDescent="0.15">
      <c r="A12" s="321">
        <v>44110</v>
      </c>
      <c r="B12" s="322" t="s">
        <v>493</v>
      </c>
      <c r="C12" s="390">
        <v>311</v>
      </c>
      <c r="D12" s="639" t="str">
        <f t="shared" si="1"/>
        <v>食糧費</v>
      </c>
      <c r="E12" s="324"/>
      <c r="F12" s="325">
        <v>15500</v>
      </c>
      <c r="G12" s="326">
        <f t="shared" si="0"/>
        <v>995000</v>
      </c>
      <c r="H12" s="327"/>
      <c r="J12">
        <v>9</v>
      </c>
      <c r="L12" s="31">
        <f t="shared" si="2"/>
        <v>311</v>
      </c>
      <c r="M12" s="70">
        <f t="shared" si="3"/>
        <v>0</v>
      </c>
      <c r="N12" s="70">
        <f t="shared" si="4"/>
        <v>311</v>
      </c>
      <c r="O12" s="70">
        <f t="shared" si="5"/>
        <v>15500</v>
      </c>
    </row>
    <row r="13" spans="1:19" ht="15.75" customHeight="1" x14ac:dyDescent="0.15">
      <c r="A13" s="321">
        <v>44110</v>
      </c>
      <c r="B13" s="322" t="s">
        <v>481</v>
      </c>
      <c r="C13" s="390">
        <v>511</v>
      </c>
      <c r="D13" s="639" t="str">
        <f t="shared" si="1"/>
        <v>使用料・賃借料</v>
      </c>
      <c r="E13" s="324"/>
      <c r="F13" s="325">
        <v>5000</v>
      </c>
      <c r="G13" s="326">
        <f t="shared" si="0"/>
        <v>990000</v>
      </c>
      <c r="H13" s="327"/>
      <c r="J13">
        <v>10</v>
      </c>
      <c r="L13" s="31">
        <f t="shared" si="2"/>
        <v>511</v>
      </c>
      <c r="M13" s="70">
        <f t="shared" si="3"/>
        <v>0</v>
      </c>
      <c r="N13" s="70">
        <f t="shared" si="4"/>
        <v>511</v>
      </c>
      <c r="O13" s="70">
        <f t="shared" si="5"/>
        <v>5000</v>
      </c>
    </row>
    <row r="14" spans="1:19" ht="15.75" customHeight="1" x14ac:dyDescent="0.15">
      <c r="A14" s="645">
        <v>44189</v>
      </c>
      <c r="B14" s="646" t="s">
        <v>494</v>
      </c>
      <c r="C14" s="647">
        <v>911</v>
      </c>
      <c r="D14" s="648" t="str">
        <f t="shared" si="1"/>
        <v>戻入額（中間）</v>
      </c>
      <c r="E14" s="649"/>
      <c r="F14" s="650">
        <v>300000</v>
      </c>
      <c r="G14" s="651">
        <f t="shared" si="0"/>
        <v>690000</v>
      </c>
      <c r="H14" s="327"/>
      <c r="J14">
        <v>11</v>
      </c>
      <c r="L14" s="31">
        <f t="shared" si="2"/>
        <v>911</v>
      </c>
      <c r="M14" s="70">
        <f t="shared" si="3"/>
        <v>0</v>
      </c>
      <c r="N14" s="70">
        <f t="shared" si="4"/>
        <v>911</v>
      </c>
      <c r="O14" s="70">
        <f t="shared" si="5"/>
        <v>300000</v>
      </c>
    </row>
    <row r="15" spans="1:19" ht="15.75" customHeight="1" x14ac:dyDescent="0.15">
      <c r="A15" s="645">
        <v>43900</v>
      </c>
      <c r="B15" s="646" t="s">
        <v>464</v>
      </c>
      <c r="C15" s="647">
        <v>912</v>
      </c>
      <c r="D15" s="648" t="str">
        <f t="shared" si="1"/>
        <v>戻入額</v>
      </c>
      <c r="E15" s="649"/>
      <c r="F15" s="650">
        <v>690000</v>
      </c>
      <c r="G15" s="651">
        <f t="shared" si="0"/>
        <v>0</v>
      </c>
      <c r="H15" s="327"/>
      <c r="J15">
        <v>12</v>
      </c>
      <c r="L15" s="31">
        <f t="shared" si="2"/>
        <v>912</v>
      </c>
      <c r="M15" s="70">
        <f t="shared" si="3"/>
        <v>0</v>
      </c>
      <c r="N15" s="70">
        <f t="shared" si="4"/>
        <v>912</v>
      </c>
      <c r="O15" s="70">
        <f t="shared" si="5"/>
        <v>690000</v>
      </c>
    </row>
    <row r="16" spans="1:19" ht="15.75" customHeight="1" x14ac:dyDescent="0.15">
      <c r="A16" s="321"/>
      <c r="B16" s="322"/>
      <c r="C16" s="390"/>
      <c r="D16" s="639" t="str">
        <f t="shared" si="1"/>
        <v/>
      </c>
      <c r="E16" s="324"/>
      <c r="F16" s="325"/>
      <c r="G16" s="326">
        <f t="shared" si="0"/>
        <v>0</v>
      </c>
      <c r="H16" s="327"/>
      <c r="J16">
        <v>13</v>
      </c>
      <c r="L16" s="31">
        <f t="shared" si="2"/>
        <v>0</v>
      </c>
      <c r="M16" s="70">
        <f t="shared" si="3"/>
        <v>0</v>
      </c>
      <c r="N16" s="70">
        <f t="shared" si="4"/>
        <v>0</v>
      </c>
      <c r="O16" s="70">
        <f t="shared" si="5"/>
        <v>0</v>
      </c>
    </row>
    <row r="17" spans="1:15" ht="15.75" customHeight="1" x14ac:dyDescent="0.15">
      <c r="A17" s="321"/>
      <c r="B17" s="322"/>
      <c r="C17" s="390"/>
      <c r="D17" s="639" t="str">
        <f t="shared" si="1"/>
        <v/>
      </c>
      <c r="E17" s="324"/>
      <c r="F17" s="325"/>
      <c r="G17" s="326">
        <f t="shared" si="0"/>
        <v>0</v>
      </c>
      <c r="H17" s="327"/>
      <c r="J17">
        <v>14</v>
      </c>
      <c r="L17" s="31">
        <f t="shared" si="2"/>
        <v>0</v>
      </c>
      <c r="M17" s="70">
        <f t="shared" si="3"/>
        <v>0</v>
      </c>
      <c r="N17" s="70">
        <f t="shared" si="4"/>
        <v>0</v>
      </c>
      <c r="O17" s="70">
        <f t="shared" si="5"/>
        <v>0</v>
      </c>
    </row>
    <row r="18" spans="1:15" ht="15.75" customHeight="1" x14ac:dyDescent="0.15">
      <c r="A18" s="321"/>
      <c r="B18" s="322"/>
      <c r="C18" s="390"/>
      <c r="D18" s="639" t="str">
        <f t="shared" si="1"/>
        <v/>
      </c>
      <c r="E18" s="324"/>
      <c r="F18" s="325"/>
      <c r="G18" s="326">
        <f t="shared" si="0"/>
        <v>0</v>
      </c>
      <c r="H18" s="327"/>
      <c r="J18">
        <v>15</v>
      </c>
      <c r="L18" s="31">
        <f t="shared" si="2"/>
        <v>0</v>
      </c>
      <c r="M18" s="70">
        <f t="shared" si="3"/>
        <v>0</v>
      </c>
      <c r="N18" s="70">
        <f t="shared" si="4"/>
        <v>0</v>
      </c>
      <c r="O18" s="70">
        <f t="shared" si="5"/>
        <v>0</v>
      </c>
    </row>
    <row r="19" spans="1:15" ht="15.75" customHeight="1" x14ac:dyDescent="0.15">
      <c r="A19" s="321"/>
      <c r="B19" s="322"/>
      <c r="C19" s="390"/>
      <c r="D19" s="639" t="str">
        <f t="shared" si="1"/>
        <v/>
      </c>
      <c r="E19" s="324"/>
      <c r="F19" s="325"/>
      <c r="G19" s="326">
        <f t="shared" si="0"/>
        <v>0</v>
      </c>
      <c r="H19" s="327"/>
      <c r="J19">
        <v>16</v>
      </c>
      <c r="L19" s="31">
        <f t="shared" si="2"/>
        <v>0</v>
      </c>
      <c r="M19" s="70">
        <f t="shared" si="3"/>
        <v>0</v>
      </c>
      <c r="N19" s="70">
        <f t="shared" si="4"/>
        <v>0</v>
      </c>
      <c r="O19" s="70">
        <f t="shared" si="5"/>
        <v>0</v>
      </c>
    </row>
    <row r="20" spans="1:15" ht="15.75" customHeight="1" x14ac:dyDescent="0.15">
      <c r="A20" s="321"/>
      <c r="B20" s="322"/>
      <c r="C20" s="390"/>
      <c r="D20" s="639" t="str">
        <f t="shared" si="1"/>
        <v/>
      </c>
      <c r="E20" s="324"/>
      <c r="F20" s="325"/>
      <c r="G20" s="326">
        <f t="shared" si="0"/>
        <v>0</v>
      </c>
      <c r="H20" s="327"/>
      <c r="J20">
        <v>17</v>
      </c>
      <c r="L20" s="31">
        <f t="shared" si="2"/>
        <v>0</v>
      </c>
      <c r="M20" s="70">
        <f t="shared" si="3"/>
        <v>0</v>
      </c>
      <c r="N20" s="70">
        <f t="shared" si="4"/>
        <v>0</v>
      </c>
      <c r="O20" s="70">
        <f t="shared" si="5"/>
        <v>0</v>
      </c>
    </row>
    <row r="21" spans="1:15" ht="15.75" customHeight="1" x14ac:dyDescent="0.15">
      <c r="A21" s="321"/>
      <c r="B21" s="322"/>
      <c r="C21" s="390"/>
      <c r="D21" s="639" t="str">
        <f t="shared" si="1"/>
        <v/>
      </c>
      <c r="E21" s="324"/>
      <c r="F21" s="325"/>
      <c r="G21" s="326">
        <f t="shared" si="0"/>
        <v>0</v>
      </c>
      <c r="H21" s="327"/>
      <c r="J21">
        <v>18</v>
      </c>
      <c r="L21" s="31">
        <f t="shared" si="2"/>
        <v>0</v>
      </c>
      <c r="M21" s="70">
        <f t="shared" si="3"/>
        <v>0</v>
      </c>
      <c r="N21" s="70">
        <f t="shared" si="4"/>
        <v>0</v>
      </c>
      <c r="O21" s="70">
        <f t="shared" si="5"/>
        <v>0</v>
      </c>
    </row>
    <row r="22" spans="1:15" ht="15.75" customHeight="1" x14ac:dyDescent="0.15">
      <c r="A22" s="321"/>
      <c r="B22" s="322"/>
      <c r="C22" s="390"/>
      <c r="D22" s="639" t="str">
        <f t="shared" si="1"/>
        <v/>
      </c>
      <c r="E22" s="324"/>
      <c r="F22" s="325"/>
      <c r="G22" s="326">
        <f t="shared" si="0"/>
        <v>0</v>
      </c>
      <c r="H22" s="327"/>
      <c r="J22">
        <v>19</v>
      </c>
      <c r="L22" s="31">
        <f t="shared" si="2"/>
        <v>0</v>
      </c>
      <c r="M22" s="70">
        <f t="shared" si="3"/>
        <v>0</v>
      </c>
      <c r="N22" s="70">
        <f t="shared" si="4"/>
        <v>0</v>
      </c>
      <c r="O22" s="70">
        <f t="shared" si="5"/>
        <v>0</v>
      </c>
    </row>
    <row r="23" spans="1:15" ht="15.75" customHeight="1" x14ac:dyDescent="0.15">
      <c r="A23" s="321"/>
      <c r="B23" s="322"/>
      <c r="C23" s="390"/>
      <c r="D23" s="639" t="str">
        <f t="shared" si="1"/>
        <v/>
      </c>
      <c r="E23" s="324"/>
      <c r="F23" s="325"/>
      <c r="G23" s="326">
        <f t="shared" si="0"/>
        <v>0</v>
      </c>
      <c r="H23" s="327"/>
      <c r="J23">
        <v>20</v>
      </c>
      <c r="L23" s="31">
        <f t="shared" si="2"/>
        <v>0</v>
      </c>
      <c r="M23" s="70">
        <f t="shared" si="3"/>
        <v>0</v>
      </c>
      <c r="N23" s="70">
        <f t="shared" si="4"/>
        <v>0</v>
      </c>
      <c r="O23" s="70">
        <f t="shared" si="5"/>
        <v>0</v>
      </c>
    </row>
    <row r="24" spans="1:15" ht="15.75" customHeight="1" x14ac:dyDescent="0.15">
      <c r="A24" s="321"/>
      <c r="B24" s="322"/>
      <c r="C24" s="390"/>
      <c r="D24" s="639" t="str">
        <f t="shared" si="1"/>
        <v/>
      </c>
      <c r="E24" s="324"/>
      <c r="F24" s="325"/>
      <c r="G24" s="326">
        <f t="shared" si="0"/>
        <v>0</v>
      </c>
      <c r="H24" s="327"/>
      <c r="J24">
        <v>21</v>
      </c>
      <c r="L24" s="31">
        <f t="shared" si="2"/>
        <v>0</v>
      </c>
      <c r="M24" s="70">
        <f t="shared" si="3"/>
        <v>0</v>
      </c>
      <c r="N24" s="70">
        <f t="shared" si="4"/>
        <v>0</v>
      </c>
      <c r="O24" s="70">
        <f t="shared" si="5"/>
        <v>0</v>
      </c>
    </row>
    <row r="25" spans="1:15" ht="15.75" customHeight="1" x14ac:dyDescent="0.15">
      <c r="A25" s="321"/>
      <c r="B25" s="322"/>
      <c r="C25" s="390"/>
      <c r="D25" s="639" t="str">
        <f t="shared" si="1"/>
        <v/>
      </c>
      <c r="E25" s="324"/>
      <c r="F25" s="325"/>
      <c r="G25" s="326">
        <f t="shared" si="0"/>
        <v>0</v>
      </c>
      <c r="H25" s="327"/>
      <c r="J25">
        <v>22</v>
      </c>
      <c r="L25" s="31">
        <f t="shared" si="2"/>
        <v>0</v>
      </c>
      <c r="M25" s="70">
        <f t="shared" si="3"/>
        <v>0</v>
      </c>
      <c r="N25" s="70">
        <f t="shared" si="4"/>
        <v>0</v>
      </c>
      <c r="O25" s="70">
        <f t="shared" si="5"/>
        <v>0</v>
      </c>
    </row>
    <row r="26" spans="1:15" ht="15.75" customHeight="1" x14ac:dyDescent="0.15">
      <c r="A26" s="321"/>
      <c r="B26" s="322"/>
      <c r="C26" s="390"/>
      <c r="D26" s="639" t="str">
        <f t="shared" si="1"/>
        <v/>
      </c>
      <c r="E26" s="324"/>
      <c r="F26" s="325"/>
      <c r="G26" s="326">
        <f t="shared" si="0"/>
        <v>0</v>
      </c>
      <c r="H26" s="327"/>
      <c r="J26">
        <v>23</v>
      </c>
      <c r="L26" s="31">
        <f t="shared" si="2"/>
        <v>0</v>
      </c>
      <c r="M26" s="70">
        <f t="shared" si="3"/>
        <v>0</v>
      </c>
      <c r="N26" s="70">
        <f t="shared" si="4"/>
        <v>0</v>
      </c>
      <c r="O26" s="70">
        <f t="shared" si="5"/>
        <v>0</v>
      </c>
    </row>
    <row r="27" spans="1:15" ht="15.75" customHeight="1" x14ac:dyDescent="0.15">
      <c r="A27" s="321"/>
      <c r="B27" s="322"/>
      <c r="C27" s="390"/>
      <c r="D27" s="639" t="str">
        <f t="shared" si="1"/>
        <v/>
      </c>
      <c r="E27" s="324"/>
      <c r="F27" s="325"/>
      <c r="G27" s="326">
        <f t="shared" si="0"/>
        <v>0</v>
      </c>
      <c r="H27" s="327"/>
      <c r="J27">
        <v>24</v>
      </c>
      <c r="L27" s="31">
        <f t="shared" si="2"/>
        <v>0</v>
      </c>
      <c r="M27" s="70">
        <f t="shared" si="3"/>
        <v>0</v>
      </c>
      <c r="N27" s="70">
        <f t="shared" si="4"/>
        <v>0</v>
      </c>
      <c r="O27" s="70">
        <f t="shared" si="5"/>
        <v>0</v>
      </c>
    </row>
    <row r="28" spans="1:15" ht="15.75" customHeight="1" x14ac:dyDescent="0.15">
      <c r="A28" s="321"/>
      <c r="B28" s="322"/>
      <c r="C28" s="390"/>
      <c r="D28" s="639" t="str">
        <f t="shared" si="1"/>
        <v/>
      </c>
      <c r="E28" s="324"/>
      <c r="F28" s="325"/>
      <c r="G28" s="326">
        <f t="shared" si="0"/>
        <v>0</v>
      </c>
      <c r="H28" s="327"/>
      <c r="J28">
        <v>25</v>
      </c>
      <c r="L28" s="31">
        <f t="shared" si="2"/>
        <v>0</v>
      </c>
      <c r="M28" s="70">
        <f t="shared" si="3"/>
        <v>0</v>
      </c>
      <c r="N28" s="70">
        <f t="shared" si="4"/>
        <v>0</v>
      </c>
      <c r="O28" s="70">
        <f t="shared" si="5"/>
        <v>0</v>
      </c>
    </row>
    <row r="29" spans="1:15" ht="15.75" customHeight="1" x14ac:dyDescent="0.15">
      <c r="A29" s="321"/>
      <c r="B29" s="322"/>
      <c r="C29" s="390"/>
      <c r="D29" s="639" t="str">
        <f t="shared" si="1"/>
        <v/>
      </c>
      <c r="E29" s="324"/>
      <c r="F29" s="325"/>
      <c r="G29" s="326">
        <f t="shared" si="0"/>
        <v>0</v>
      </c>
      <c r="H29" s="327"/>
      <c r="J29">
        <v>26</v>
      </c>
      <c r="L29" s="31">
        <f t="shared" si="2"/>
        <v>0</v>
      </c>
      <c r="M29" s="70">
        <f t="shared" si="3"/>
        <v>0</v>
      </c>
      <c r="N29" s="70">
        <f t="shared" si="4"/>
        <v>0</v>
      </c>
      <c r="O29" s="70">
        <f t="shared" si="5"/>
        <v>0</v>
      </c>
    </row>
    <row r="30" spans="1:15" ht="15.75" customHeight="1" x14ac:dyDescent="0.15">
      <c r="A30" s="321"/>
      <c r="B30" s="322"/>
      <c r="C30" s="390"/>
      <c r="D30" s="639" t="str">
        <f t="shared" si="1"/>
        <v/>
      </c>
      <c r="E30" s="324"/>
      <c r="F30" s="325"/>
      <c r="G30" s="326">
        <f t="shared" si="0"/>
        <v>0</v>
      </c>
      <c r="H30" s="327"/>
      <c r="J30">
        <v>27</v>
      </c>
      <c r="L30" s="31">
        <f t="shared" si="2"/>
        <v>0</v>
      </c>
      <c r="M30" s="70">
        <f t="shared" si="3"/>
        <v>0</v>
      </c>
      <c r="N30" s="70">
        <f t="shared" si="4"/>
        <v>0</v>
      </c>
      <c r="O30" s="70">
        <f t="shared" si="5"/>
        <v>0</v>
      </c>
    </row>
    <row r="31" spans="1:15" ht="15.75" customHeight="1" x14ac:dyDescent="0.15">
      <c r="A31" s="321"/>
      <c r="B31" s="322"/>
      <c r="C31" s="390"/>
      <c r="D31" s="639" t="str">
        <f t="shared" si="1"/>
        <v/>
      </c>
      <c r="E31" s="324"/>
      <c r="F31" s="325"/>
      <c r="G31" s="326">
        <f t="shared" si="0"/>
        <v>0</v>
      </c>
      <c r="H31" s="327"/>
      <c r="J31">
        <v>28</v>
      </c>
      <c r="L31" s="31">
        <f t="shared" si="2"/>
        <v>0</v>
      </c>
      <c r="M31" s="70">
        <f t="shared" si="3"/>
        <v>0</v>
      </c>
      <c r="N31" s="70">
        <f t="shared" si="4"/>
        <v>0</v>
      </c>
      <c r="O31" s="70">
        <f t="shared" si="5"/>
        <v>0</v>
      </c>
    </row>
    <row r="32" spans="1:15" ht="15.75" customHeight="1" x14ac:dyDescent="0.15">
      <c r="A32" s="321"/>
      <c r="B32" s="322"/>
      <c r="C32" s="390"/>
      <c r="D32" s="639" t="str">
        <f t="shared" si="1"/>
        <v/>
      </c>
      <c r="E32" s="324"/>
      <c r="F32" s="325"/>
      <c r="G32" s="326">
        <f t="shared" si="0"/>
        <v>0</v>
      </c>
      <c r="H32" s="327"/>
      <c r="J32">
        <v>29</v>
      </c>
      <c r="L32" s="31">
        <f t="shared" si="2"/>
        <v>0</v>
      </c>
      <c r="M32" s="70">
        <f t="shared" si="3"/>
        <v>0</v>
      </c>
      <c r="N32" s="70">
        <f t="shared" si="4"/>
        <v>0</v>
      </c>
      <c r="O32" s="70">
        <f t="shared" si="5"/>
        <v>0</v>
      </c>
    </row>
    <row r="33" spans="1:15" ht="15.75" customHeight="1" x14ac:dyDescent="0.15">
      <c r="A33" s="321"/>
      <c r="B33" s="322"/>
      <c r="C33" s="390"/>
      <c r="D33" s="639" t="str">
        <f t="shared" si="1"/>
        <v/>
      </c>
      <c r="E33" s="324"/>
      <c r="F33" s="325"/>
      <c r="G33" s="326">
        <f t="shared" si="0"/>
        <v>0</v>
      </c>
      <c r="H33" s="327"/>
      <c r="J33">
        <v>30</v>
      </c>
      <c r="L33" s="31">
        <f t="shared" si="2"/>
        <v>0</v>
      </c>
      <c r="M33" s="70">
        <f t="shared" si="3"/>
        <v>0</v>
      </c>
      <c r="N33" s="70">
        <f t="shared" si="4"/>
        <v>0</v>
      </c>
      <c r="O33" s="70">
        <f t="shared" si="5"/>
        <v>0</v>
      </c>
    </row>
    <row r="34" spans="1:15" ht="15.75" customHeight="1" x14ac:dyDescent="0.15">
      <c r="A34" s="321"/>
      <c r="B34" s="322"/>
      <c r="C34" s="390"/>
      <c r="D34" s="639" t="str">
        <f t="shared" si="1"/>
        <v/>
      </c>
      <c r="E34" s="324"/>
      <c r="F34" s="325"/>
      <c r="G34" s="326">
        <f t="shared" si="0"/>
        <v>0</v>
      </c>
      <c r="H34" s="327"/>
      <c r="J34">
        <v>31</v>
      </c>
      <c r="L34" s="31">
        <f t="shared" si="2"/>
        <v>0</v>
      </c>
      <c r="M34" s="70">
        <f t="shared" si="3"/>
        <v>0</v>
      </c>
      <c r="N34" s="70">
        <f t="shared" si="4"/>
        <v>0</v>
      </c>
      <c r="O34" s="70">
        <f t="shared" si="5"/>
        <v>0</v>
      </c>
    </row>
    <row r="35" spans="1:15" ht="15.75" customHeight="1" x14ac:dyDescent="0.15">
      <c r="A35" s="321"/>
      <c r="B35" s="322"/>
      <c r="C35" s="390"/>
      <c r="D35" s="639" t="str">
        <f t="shared" si="1"/>
        <v/>
      </c>
      <c r="E35" s="324"/>
      <c r="F35" s="325"/>
      <c r="G35" s="326">
        <f t="shared" si="0"/>
        <v>0</v>
      </c>
      <c r="H35" s="327"/>
      <c r="J35">
        <v>32</v>
      </c>
      <c r="L35" s="31">
        <f t="shared" si="2"/>
        <v>0</v>
      </c>
      <c r="M35" s="70">
        <f t="shared" si="3"/>
        <v>0</v>
      </c>
      <c r="N35" s="70">
        <f t="shared" si="4"/>
        <v>0</v>
      </c>
      <c r="O35" s="70">
        <f t="shared" si="5"/>
        <v>0</v>
      </c>
    </row>
    <row r="36" spans="1:15" ht="15.75" customHeight="1" x14ac:dyDescent="0.15">
      <c r="A36" s="321"/>
      <c r="B36" s="322"/>
      <c r="C36" s="390"/>
      <c r="D36" s="639" t="str">
        <f t="shared" si="1"/>
        <v/>
      </c>
      <c r="E36" s="324"/>
      <c r="F36" s="325"/>
      <c r="G36" s="326">
        <f t="shared" si="0"/>
        <v>0</v>
      </c>
      <c r="H36" s="327"/>
      <c r="J36">
        <v>33</v>
      </c>
      <c r="L36" s="31">
        <f t="shared" si="2"/>
        <v>0</v>
      </c>
      <c r="M36" s="70">
        <f t="shared" si="3"/>
        <v>0</v>
      </c>
      <c r="N36" s="70">
        <f t="shared" si="4"/>
        <v>0</v>
      </c>
      <c r="O36" s="70">
        <f t="shared" si="5"/>
        <v>0</v>
      </c>
    </row>
    <row r="37" spans="1:15" ht="15.75" customHeight="1" x14ac:dyDescent="0.15">
      <c r="A37" s="321"/>
      <c r="B37" s="322"/>
      <c r="C37" s="390"/>
      <c r="D37" s="639" t="str">
        <f t="shared" si="1"/>
        <v/>
      </c>
      <c r="E37" s="324"/>
      <c r="F37" s="325"/>
      <c r="G37" s="326">
        <f t="shared" si="0"/>
        <v>0</v>
      </c>
      <c r="H37" s="327"/>
      <c r="J37">
        <v>34</v>
      </c>
      <c r="L37" s="31">
        <f t="shared" si="2"/>
        <v>0</v>
      </c>
      <c r="M37" s="70">
        <f t="shared" si="3"/>
        <v>0</v>
      </c>
      <c r="N37" s="70">
        <f t="shared" si="4"/>
        <v>0</v>
      </c>
      <c r="O37" s="70">
        <f t="shared" si="5"/>
        <v>0</v>
      </c>
    </row>
    <row r="38" spans="1:15" ht="15.75" customHeight="1" x14ac:dyDescent="0.15">
      <c r="A38" s="321"/>
      <c r="B38" s="322"/>
      <c r="C38" s="390"/>
      <c r="D38" s="639" t="str">
        <f t="shared" si="1"/>
        <v/>
      </c>
      <c r="E38" s="324"/>
      <c r="F38" s="325"/>
      <c r="G38" s="326">
        <f t="shared" si="0"/>
        <v>0</v>
      </c>
      <c r="H38" s="327"/>
      <c r="J38">
        <v>35</v>
      </c>
      <c r="L38" s="31">
        <f t="shared" si="2"/>
        <v>0</v>
      </c>
      <c r="M38" s="70">
        <f t="shared" si="3"/>
        <v>0</v>
      </c>
      <c r="N38" s="70">
        <f t="shared" si="4"/>
        <v>0</v>
      </c>
      <c r="O38" s="70">
        <f t="shared" si="5"/>
        <v>0</v>
      </c>
    </row>
    <row r="39" spans="1:15" ht="15.75" customHeight="1" x14ac:dyDescent="0.15">
      <c r="A39" s="321"/>
      <c r="B39" s="322"/>
      <c r="C39" s="390"/>
      <c r="D39" s="639" t="str">
        <f t="shared" si="1"/>
        <v/>
      </c>
      <c r="E39" s="324"/>
      <c r="F39" s="325"/>
      <c r="G39" s="326">
        <f t="shared" si="0"/>
        <v>0</v>
      </c>
      <c r="H39" s="327"/>
      <c r="J39">
        <v>36</v>
      </c>
      <c r="L39" s="31">
        <f t="shared" si="2"/>
        <v>0</v>
      </c>
      <c r="M39" s="70">
        <f t="shared" si="3"/>
        <v>0</v>
      </c>
      <c r="N39" s="70">
        <f t="shared" si="4"/>
        <v>0</v>
      </c>
      <c r="O39" s="70">
        <f t="shared" si="5"/>
        <v>0</v>
      </c>
    </row>
    <row r="40" spans="1:15" ht="15.75" customHeight="1" x14ac:dyDescent="0.15">
      <c r="A40" s="321"/>
      <c r="B40" s="322"/>
      <c r="C40" s="390"/>
      <c r="D40" s="639" t="str">
        <f t="shared" si="1"/>
        <v/>
      </c>
      <c r="E40" s="324"/>
      <c r="F40" s="325"/>
      <c r="G40" s="326">
        <f t="shared" si="0"/>
        <v>0</v>
      </c>
      <c r="H40" s="327"/>
      <c r="J40">
        <v>37</v>
      </c>
      <c r="L40" s="31">
        <f t="shared" si="2"/>
        <v>0</v>
      </c>
      <c r="M40" s="70">
        <f t="shared" si="3"/>
        <v>0</v>
      </c>
      <c r="N40" s="70">
        <f t="shared" si="4"/>
        <v>0</v>
      </c>
      <c r="O40" s="70">
        <f t="shared" si="5"/>
        <v>0</v>
      </c>
    </row>
    <row r="41" spans="1:15" ht="15.75" customHeight="1" x14ac:dyDescent="0.15">
      <c r="A41" s="321"/>
      <c r="B41" s="322"/>
      <c r="C41" s="390"/>
      <c r="D41" s="639" t="str">
        <f t="shared" si="1"/>
        <v/>
      </c>
      <c r="E41" s="324"/>
      <c r="F41" s="325"/>
      <c r="G41" s="326">
        <f t="shared" si="0"/>
        <v>0</v>
      </c>
      <c r="H41" s="327"/>
      <c r="J41">
        <v>38</v>
      </c>
      <c r="L41" s="31">
        <f t="shared" si="2"/>
        <v>0</v>
      </c>
      <c r="M41" s="70">
        <f t="shared" si="3"/>
        <v>0</v>
      </c>
      <c r="N41" s="70">
        <f t="shared" si="4"/>
        <v>0</v>
      </c>
      <c r="O41" s="70">
        <f t="shared" si="5"/>
        <v>0</v>
      </c>
    </row>
    <row r="42" spans="1:15" ht="15.75" customHeight="1" x14ac:dyDescent="0.15">
      <c r="A42" s="321"/>
      <c r="B42" s="322"/>
      <c r="C42" s="390"/>
      <c r="D42" s="639" t="str">
        <f t="shared" si="1"/>
        <v/>
      </c>
      <c r="E42" s="324"/>
      <c r="F42" s="325"/>
      <c r="G42" s="326">
        <f t="shared" si="0"/>
        <v>0</v>
      </c>
      <c r="H42" s="327"/>
      <c r="J42">
        <v>39</v>
      </c>
      <c r="L42" s="31">
        <f t="shared" si="2"/>
        <v>0</v>
      </c>
      <c r="M42" s="70">
        <f t="shared" si="3"/>
        <v>0</v>
      </c>
      <c r="N42" s="70">
        <f t="shared" si="4"/>
        <v>0</v>
      </c>
      <c r="O42" s="70">
        <f t="shared" si="5"/>
        <v>0</v>
      </c>
    </row>
    <row r="43" spans="1:15" ht="15.75" customHeight="1" x14ac:dyDescent="0.15">
      <c r="A43" s="321"/>
      <c r="B43" s="322"/>
      <c r="C43" s="390"/>
      <c r="D43" s="639" t="str">
        <f t="shared" si="1"/>
        <v/>
      </c>
      <c r="E43" s="324"/>
      <c r="F43" s="325"/>
      <c r="G43" s="326">
        <f t="shared" si="0"/>
        <v>0</v>
      </c>
      <c r="H43" s="327"/>
      <c r="J43">
        <v>40</v>
      </c>
      <c r="L43" s="31">
        <f t="shared" si="2"/>
        <v>0</v>
      </c>
      <c r="M43" s="70">
        <f t="shared" si="3"/>
        <v>0</v>
      </c>
      <c r="N43" s="70">
        <f t="shared" si="4"/>
        <v>0</v>
      </c>
      <c r="O43" s="70">
        <f t="shared" si="5"/>
        <v>0</v>
      </c>
    </row>
    <row r="44" spans="1:15" ht="15.75" customHeight="1" x14ac:dyDescent="0.15">
      <c r="A44" s="321"/>
      <c r="B44" s="322"/>
      <c r="C44" s="390"/>
      <c r="D44" s="639" t="str">
        <f t="shared" si="1"/>
        <v/>
      </c>
      <c r="E44" s="324"/>
      <c r="F44" s="325"/>
      <c r="G44" s="326">
        <f t="shared" si="0"/>
        <v>0</v>
      </c>
      <c r="H44" s="327"/>
      <c r="J44">
        <v>41</v>
      </c>
      <c r="L44" s="31">
        <f t="shared" si="2"/>
        <v>0</v>
      </c>
      <c r="M44" s="70">
        <f t="shared" si="3"/>
        <v>0</v>
      </c>
      <c r="N44" s="70">
        <f t="shared" si="4"/>
        <v>0</v>
      </c>
      <c r="O44" s="70">
        <f t="shared" si="5"/>
        <v>0</v>
      </c>
    </row>
    <row r="45" spans="1:15" ht="15.75" customHeight="1" x14ac:dyDescent="0.15">
      <c r="A45" s="321"/>
      <c r="B45" s="322"/>
      <c r="C45" s="390"/>
      <c r="D45" s="639" t="str">
        <f t="shared" si="1"/>
        <v/>
      </c>
      <c r="E45" s="324"/>
      <c r="F45" s="325"/>
      <c r="G45" s="326">
        <f t="shared" si="0"/>
        <v>0</v>
      </c>
      <c r="H45" s="327"/>
      <c r="J45">
        <v>42</v>
      </c>
      <c r="L45" s="31">
        <f t="shared" si="2"/>
        <v>0</v>
      </c>
      <c r="M45" s="70">
        <f t="shared" si="3"/>
        <v>0</v>
      </c>
      <c r="N45" s="70">
        <f t="shared" si="4"/>
        <v>0</v>
      </c>
      <c r="O45" s="70">
        <f t="shared" si="5"/>
        <v>0</v>
      </c>
    </row>
    <row r="46" spans="1:15" ht="15.75" customHeight="1" x14ac:dyDescent="0.15">
      <c r="A46" s="321"/>
      <c r="B46" s="322"/>
      <c r="C46" s="390"/>
      <c r="D46" s="639" t="str">
        <f t="shared" si="1"/>
        <v/>
      </c>
      <c r="E46" s="324"/>
      <c r="F46" s="325"/>
      <c r="G46" s="326">
        <f t="shared" si="0"/>
        <v>0</v>
      </c>
      <c r="H46" s="327"/>
      <c r="J46">
        <v>43</v>
      </c>
      <c r="L46" s="31">
        <f t="shared" si="2"/>
        <v>0</v>
      </c>
      <c r="M46" s="70">
        <f t="shared" si="3"/>
        <v>0</v>
      </c>
      <c r="N46" s="70">
        <f t="shared" si="4"/>
        <v>0</v>
      </c>
      <c r="O46" s="70">
        <f t="shared" si="5"/>
        <v>0</v>
      </c>
    </row>
    <row r="47" spans="1:15" ht="15.75" customHeight="1" x14ac:dyDescent="0.15">
      <c r="A47" s="321"/>
      <c r="B47" s="322"/>
      <c r="C47" s="390"/>
      <c r="D47" s="639" t="str">
        <f t="shared" si="1"/>
        <v/>
      </c>
      <c r="E47" s="324"/>
      <c r="F47" s="325"/>
      <c r="G47" s="326">
        <f t="shared" si="0"/>
        <v>0</v>
      </c>
      <c r="H47" s="327"/>
      <c r="J47">
        <v>44</v>
      </c>
      <c r="L47" s="31">
        <f t="shared" si="2"/>
        <v>0</v>
      </c>
      <c r="M47" s="70">
        <f t="shared" si="3"/>
        <v>0</v>
      </c>
      <c r="N47" s="70">
        <f t="shared" si="4"/>
        <v>0</v>
      </c>
      <c r="O47" s="70">
        <f t="shared" si="5"/>
        <v>0</v>
      </c>
    </row>
    <row r="48" spans="1:15" ht="15.75" customHeight="1" x14ac:dyDescent="0.15">
      <c r="A48" s="321"/>
      <c r="B48" s="322"/>
      <c r="C48" s="390"/>
      <c r="D48" s="639" t="str">
        <f t="shared" si="1"/>
        <v/>
      </c>
      <c r="E48" s="324"/>
      <c r="F48" s="325"/>
      <c r="G48" s="326">
        <f t="shared" si="0"/>
        <v>0</v>
      </c>
      <c r="H48" s="327"/>
      <c r="J48">
        <v>45</v>
      </c>
      <c r="L48" s="31">
        <f t="shared" si="2"/>
        <v>0</v>
      </c>
      <c r="M48" s="70">
        <f t="shared" si="3"/>
        <v>0</v>
      </c>
      <c r="N48" s="70">
        <f t="shared" si="4"/>
        <v>0</v>
      </c>
      <c r="O48" s="70">
        <f t="shared" si="5"/>
        <v>0</v>
      </c>
    </row>
    <row r="49" spans="1:15" ht="15.75" customHeight="1" x14ac:dyDescent="0.15">
      <c r="A49" s="321"/>
      <c r="B49" s="322"/>
      <c r="C49" s="390"/>
      <c r="D49" s="639" t="str">
        <f t="shared" si="1"/>
        <v/>
      </c>
      <c r="E49" s="324"/>
      <c r="F49" s="325"/>
      <c r="G49" s="326">
        <f t="shared" si="0"/>
        <v>0</v>
      </c>
      <c r="H49" s="327"/>
      <c r="J49">
        <v>46</v>
      </c>
      <c r="L49" s="31">
        <f t="shared" si="2"/>
        <v>0</v>
      </c>
      <c r="M49" s="70">
        <f t="shared" si="3"/>
        <v>0</v>
      </c>
      <c r="N49" s="70">
        <f t="shared" si="4"/>
        <v>0</v>
      </c>
      <c r="O49" s="70">
        <f t="shared" si="5"/>
        <v>0</v>
      </c>
    </row>
    <row r="50" spans="1:15" ht="15.75" customHeight="1" x14ac:dyDescent="0.15">
      <c r="A50" s="321"/>
      <c r="B50" s="322"/>
      <c r="C50" s="390"/>
      <c r="D50" s="639" t="str">
        <f t="shared" si="1"/>
        <v/>
      </c>
      <c r="E50" s="324"/>
      <c r="F50" s="325"/>
      <c r="G50" s="326">
        <f t="shared" si="0"/>
        <v>0</v>
      </c>
      <c r="H50" s="327"/>
      <c r="J50">
        <v>47</v>
      </c>
      <c r="L50" s="31">
        <f t="shared" si="2"/>
        <v>0</v>
      </c>
      <c r="M50" s="70">
        <f t="shared" si="3"/>
        <v>0</v>
      </c>
      <c r="N50" s="70">
        <f t="shared" si="4"/>
        <v>0</v>
      </c>
      <c r="O50" s="70">
        <f t="shared" si="5"/>
        <v>0</v>
      </c>
    </row>
    <row r="51" spans="1:15" ht="15.75" customHeight="1" x14ac:dyDescent="0.15">
      <c r="A51" s="321"/>
      <c r="B51" s="322"/>
      <c r="C51" s="390"/>
      <c r="D51" s="639" t="str">
        <f t="shared" si="1"/>
        <v/>
      </c>
      <c r="E51" s="324"/>
      <c r="F51" s="325"/>
      <c r="G51" s="326">
        <f t="shared" si="0"/>
        <v>0</v>
      </c>
      <c r="H51" s="327"/>
      <c r="J51">
        <v>48</v>
      </c>
      <c r="L51" s="31">
        <f t="shared" si="2"/>
        <v>0</v>
      </c>
      <c r="M51" s="70">
        <f t="shared" si="3"/>
        <v>0</v>
      </c>
      <c r="N51" s="70">
        <f t="shared" si="4"/>
        <v>0</v>
      </c>
      <c r="O51" s="70">
        <f t="shared" si="5"/>
        <v>0</v>
      </c>
    </row>
    <row r="52" spans="1:15" ht="15.75" customHeight="1" x14ac:dyDescent="0.15">
      <c r="A52" s="321"/>
      <c r="B52" s="322"/>
      <c r="C52" s="390"/>
      <c r="D52" s="639" t="str">
        <f t="shared" si="1"/>
        <v/>
      </c>
      <c r="E52" s="324"/>
      <c r="F52" s="325"/>
      <c r="G52" s="326">
        <f t="shared" si="0"/>
        <v>0</v>
      </c>
      <c r="H52" s="327"/>
      <c r="J52">
        <v>49</v>
      </c>
      <c r="L52" s="31">
        <f t="shared" si="2"/>
        <v>0</v>
      </c>
      <c r="M52" s="70">
        <f t="shared" si="3"/>
        <v>0</v>
      </c>
      <c r="N52" s="70">
        <f t="shared" si="4"/>
        <v>0</v>
      </c>
      <c r="O52" s="70">
        <f t="shared" si="5"/>
        <v>0</v>
      </c>
    </row>
    <row r="53" spans="1:15" ht="15.75" customHeight="1" x14ac:dyDescent="0.15">
      <c r="A53" s="321"/>
      <c r="B53" s="322"/>
      <c r="C53" s="390"/>
      <c r="D53" s="639" t="str">
        <f t="shared" si="1"/>
        <v/>
      </c>
      <c r="E53" s="324"/>
      <c r="F53" s="325"/>
      <c r="G53" s="326">
        <f t="shared" si="0"/>
        <v>0</v>
      </c>
      <c r="H53" s="327"/>
      <c r="J53">
        <v>50</v>
      </c>
      <c r="L53" s="31">
        <f t="shared" si="2"/>
        <v>0</v>
      </c>
      <c r="M53" s="70">
        <f t="shared" si="3"/>
        <v>0</v>
      </c>
      <c r="N53" s="70">
        <f t="shared" si="4"/>
        <v>0</v>
      </c>
      <c r="O53" s="70">
        <f t="shared" si="5"/>
        <v>0</v>
      </c>
    </row>
    <row r="54" spans="1:15" ht="15.75" customHeight="1" x14ac:dyDescent="0.15">
      <c r="A54" s="321"/>
      <c r="B54" s="322"/>
      <c r="C54" s="390"/>
      <c r="D54" s="639" t="str">
        <f t="shared" si="1"/>
        <v/>
      </c>
      <c r="E54" s="324"/>
      <c r="F54" s="325"/>
      <c r="G54" s="326">
        <f t="shared" si="0"/>
        <v>0</v>
      </c>
      <c r="H54" s="327"/>
      <c r="J54">
        <v>51</v>
      </c>
      <c r="L54" s="31">
        <f t="shared" si="2"/>
        <v>0</v>
      </c>
      <c r="M54" s="70">
        <f t="shared" si="3"/>
        <v>0</v>
      </c>
      <c r="N54" s="70">
        <f t="shared" si="4"/>
        <v>0</v>
      </c>
      <c r="O54" s="70">
        <f t="shared" si="5"/>
        <v>0</v>
      </c>
    </row>
    <row r="55" spans="1:15" ht="15.75" customHeight="1" x14ac:dyDescent="0.15">
      <c r="A55" s="321"/>
      <c r="B55" s="322"/>
      <c r="C55" s="390"/>
      <c r="D55" s="639" t="str">
        <f t="shared" si="1"/>
        <v/>
      </c>
      <c r="E55" s="324"/>
      <c r="F55" s="325"/>
      <c r="G55" s="326">
        <f t="shared" si="0"/>
        <v>0</v>
      </c>
      <c r="H55" s="327"/>
      <c r="J55">
        <v>52</v>
      </c>
      <c r="L55" s="31">
        <f t="shared" si="2"/>
        <v>0</v>
      </c>
      <c r="M55" s="70">
        <f t="shared" si="3"/>
        <v>0</v>
      </c>
      <c r="N55" s="70">
        <f t="shared" si="4"/>
        <v>0</v>
      </c>
      <c r="O55" s="70">
        <f t="shared" si="5"/>
        <v>0</v>
      </c>
    </row>
    <row r="56" spans="1:15" ht="15.75" customHeight="1" x14ac:dyDescent="0.15">
      <c r="A56" s="321"/>
      <c r="B56" s="322"/>
      <c r="C56" s="390"/>
      <c r="D56" s="639" t="str">
        <f t="shared" si="1"/>
        <v/>
      </c>
      <c r="E56" s="324"/>
      <c r="F56" s="325"/>
      <c r="G56" s="326">
        <f t="shared" si="0"/>
        <v>0</v>
      </c>
      <c r="H56" s="327"/>
      <c r="J56">
        <v>53</v>
      </c>
      <c r="L56" s="31">
        <f t="shared" si="2"/>
        <v>0</v>
      </c>
      <c r="M56" s="70">
        <f t="shared" si="3"/>
        <v>0</v>
      </c>
      <c r="N56" s="70">
        <f t="shared" si="4"/>
        <v>0</v>
      </c>
      <c r="O56" s="70">
        <f t="shared" si="5"/>
        <v>0</v>
      </c>
    </row>
    <row r="57" spans="1:15" ht="15.75" customHeight="1" x14ac:dyDescent="0.15">
      <c r="A57" s="321"/>
      <c r="B57" s="322"/>
      <c r="C57" s="390"/>
      <c r="D57" s="639" t="str">
        <f t="shared" si="1"/>
        <v/>
      </c>
      <c r="E57" s="324"/>
      <c r="F57" s="325"/>
      <c r="G57" s="326">
        <f t="shared" si="0"/>
        <v>0</v>
      </c>
      <c r="H57" s="327"/>
      <c r="J57">
        <v>54</v>
      </c>
      <c r="L57" s="31">
        <f t="shared" si="2"/>
        <v>0</v>
      </c>
      <c r="M57" s="70">
        <f t="shared" si="3"/>
        <v>0</v>
      </c>
      <c r="N57" s="70">
        <f t="shared" si="4"/>
        <v>0</v>
      </c>
      <c r="O57" s="70">
        <f t="shared" si="5"/>
        <v>0</v>
      </c>
    </row>
    <row r="58" spans="1:15" ht="15.75" customHeight="1" x14ac:dyDescent="0.15">
      <c r="A58" s="321"/>
      <c r="B58" s="322"/>
      <c r="C58" s="390"/>
      <c r="D58" s="639" t="str">
        <f t="shared" si="1"/>
        <v/>
      </c>
      <c r="E58" s="324"/>
      <c r="F58" s="325"/>
      <c r="G58" s="326">
        <f t="shared" si="0"/>
        <v>0</v>
      </c>
      <c r="H58" s="327"/>
      <c r="J58">
        <v>55</v>
      </c>
      <c r="L58" s="31">
        <f t="shared" si="2"/>
        <v>0</v>
      </c>
      <c r="M58" s="70">
        <f t="shared" si="3"/>
        <v>0</v>
      </c>
      <c r="N58" s="70">
        <f t="shared" si="4"/>
        <v>0</v>
      </c>
      <c r="O58" s="70">
        <f t="shared" si="5"/>
        <v>0</v>
      </c>
    </row>
    <row r="59" spans="1:15" ht="15.75" customHeight="1" x14ac:dyDescent="0.15">
      <c r="A59" s="321"/>
      <c r="B59" s="322"/>
      <c r="C59" s="390"/>
      <c r="D59" s="639" t="str">
        <f t="shared" si="1"/>
        <v/>
      </c>
      <c r="E59" s="324"/>
      <c r="F59" s="325"/>
      <c r="G59" s="326">
        <f t="shared" si="0"/>
        <v>0</v>
      </c>
      <c r="H59" s="327"/>
      <c r="J59">
        <v>56</v>
      </c>
      <c r="L59" s="31">
        <f t="shared" si="2"/>
        <v>0</v>
      </c>
      <c r="M59" s="70">
        <f t="shared" si="3"/>
        <v>0</v>
      </c>
      <c r="N59" s="70">
        <f t="shared" si="4"/>
        <v>0</v>
      </c>
      <c r="O59" s="70">
        <f t="shared" si="5"/>
        <v>0</v>
      </c>
    </row>
    <row r="60" spans="1:15" ht="15.75" customHeight="1" x14ac:dyDescent="0.15">
      <c r="A60" s="321"/>
      <c r="B60" s="322"/>
      <c r="C60" s="390"/>
      <c r="D60" s="639" t="str">
        <f t="shared" si="1"/>
        <v/>
      </c>
      <c r="E60" s="324"/>
      <c r="F60" s="325"/>
      <c r="G60" s="326">
        <f t="shared" si="0"/>
        <v>0</v>
      </c>
      <c r="H60" s="327"/>
      <c r="J60">
        <v>57</v>
      </c>
      <c r="L60" s="31">
        <f t="shared" si="2"/>
        <v>0</v>
      </c>
      <c r="M60" s="70">
        <f t="shared" si="3"/>
        <v>0</v>
      </c>
      <c r="N60" s="70">
        <f t="shared" si="4"/>
        <v>0</v>
      </c>
      <c r="O60" s="70">
        <f t="shared" si="5"/>
        <v>0</v>
      </c>
    </row>
    <row r="61" spans="1:15" ht="15.75" customHeight="1" x14ac:dyDescent="0.15">
      <c r="A61" s="321"/>
      <c r="B61" s="322"/>
      <c r="C61" s="390"/>
      <c r="D61" s="639" t="str">
        <f t="shared" si="1"/>
        <v/>
      </c>
      <c r="E61" s="324"/>
      <c r="F61" s="325"/>
      <c r="G61" s="326">
        <f t="shared" si="0"/>
        <v>0</v>
      </c>
      <c r="H61" s="327"/>
      <c r="J61">
        <v>58</v>
      </c>
      <c r="L61" s="31">
        <f t="shared" si="2"/>
        <v>0</v>
      </c>
      <c r="M61" s="70">
        <f t="shared" si="3"/>
        <v>0</v>
      </c>
      <c r="N61" s="70">
        <f t="shared" si="4"/>
        <v>0</v>
      </c>
      <c r="O61" s="70">
        <f t="shared" si="5"/>
        <v>0</v>
      </c>
    </row>
    <row r="62" spans="1:15" ht="15.75" customHeight="1" x14ac:dyDescent="0.15">
      <c r="A62" s="321"/>
      <c r="B62" s="322"/>
      <c r="C62" s="390"/>
      <c r="D62" s="639" t="str">
        <f t="shared" si="1"/>
        <v/>
      </c>
      <c r="E62" s="324"/>
      <c r="F62" s="325"/>
      <c r="G62" s="326">
        <f t="shared" si="0"/>
        <v>0</v>
      </c>
      <c r="H62" s="327"/>
      <c r="J62">
        <v>59</v>
      </c>
      <c r="L62" s="31">
        <f t="shared" si="2"/>
        <v>0</v>
      </c>
      <c r="M62" s="70">
        <f t="shared" si="3"/>
        <v>0</v>
      </c>
      <c r="N62" s="70">
        <f t="shared" si="4"/>
        <v>0</v>
      </c>
      <c r="O62" s="70">
        <f t="shared" si="5"/>
        <v>0</v>
      </c>
    </row>
    <row r="63" spans="1:15" ht="15.75" customHeight="1" x14ac:dyDescent="0.15">
      <c r="A63" s="321"/>
      <c r="B63" s="322"/>
      <c r="C63" s="390"/>
      <c r="D63" s="639" t="str">
        <f t="shared" si="1"/>
        <v/>
      </c>
      <c r="E63" s="324"/>
      <c r="F63" s="325"/>
      <c r="G63" s="326">
        <f t="shared" si="0"/>
        <v>0</v>
      </c>
      <c r="H63" s="327"/>
      <c r="J63">
        <v>60</v>
      </c>
      <c r="L63" s="31">
        <f t="shared" si="2"/>
        <v>0</v>
      </c>
      <c r="M63" s="70">
        <f t="shared" si="3"/>
        <v>0</v>
      </c>
      <c r="N63" s="70">
        <f t="shared" si="4"/>
        <v>0</v>
      </c>
      <c r="O63" s="70">
        <f t="shared" si="5"/>
        <v>0</v>
      </c>
    </row>
    <row r="64" spans="1:15" ht="15.75" customHeight="1" x14ac:dyDescent="0.15">
      <c r="A64" s="321"/>
      <c r="B64" s="322"/>
      <c r="C64" s="390"/>
      <c r="D64" s="639" t="str">
        <f t="shared" si="1"/>
        <v/>
      </c>
      <c r="E64" s="324"/>
      <c r="F64" s="325"/>
      <c r="G64" s="326">
        <f t="shared" si="0"/>
        <v>0</v>
      </c>
      <c r="H64" s="327"/>
      <c r="J64">
        <v>61</v>
      </c>
      <c r="L64" s="31">
        <f t="shared" si="2"/>
        <v>0</v>
      </c>
      <c r="M64" s="70">
        <f t="shared" si="3"/>
        <v>0</v>
      </c>
      <c r="N64" s="70">
        <f t="shared" si="4"/>
        <v>0</v>
      </c>
      <c r="O64" s="70">
        <f t="shared" si="5"/>
        <v>0</v>
      </c>
    </row>
    <row r="65" spans="1:15" ht="15.75" customHeight="1" x14ac:dyDescent="0.15">
      <c r="A65" s="321"/>
      <c r="B65" s="322"/>
      <c r="C65" s="390"/>
      <c r="D65" s="639" t="str">
        <f t="shared" si="1"/>
        <v/>
      </c>
      <c r="E65" s="324"/>
      <c r="F65" s="325"/>
      <c r="G65" s="326">
        <f t="shared" si="0"/>
        <v>0</v>
      </c>
      <c r="H65" s="327"/>
      <c r="J65">
        <v>62</v>
      </c>
      <c r="L65" s="31">
        <f t="shared" si="2"/>
        <v>0</v>
      </c>
      <c r="M65" s="70">
        <f t="shared" si="3"/>
        <v>0</v>
      </c>
      <c r="N65" s="70">
        <f t="shared" si="4"/>
        <v>0</v>
      </c>
      <c r="O65" s="70">
        <f t="shared" si="5"/>
        <v>0</v>
      </c>
    </row>
    <row r="66" spans="1:15" ht="15.75" customHeight="1" x14ac:dyDescent="0.15">
      <c r="A66" s="321"/>
      <c r="B66" s="322"/>
      <c r="C66" s="390"/>
      <c r="D66" s="639" t="str">
        <f t="shared" si="1"/>
        <v/>
      </c>
      <c r="E66" s="324"/>
      <c r="F66" s="325"/>
      <c r="G66" s="326">
        <f t="shared" si="0"/>
        <v>0</v>
      </c>
      <c r="H66" s="327"/>
      <c r="J66">
        <v>63</v>
      </c>
      <c r="L66" s="31">
        <f t="shared" si="2"/>
        <v>0</v>
      </c>
      <c r="M66" s="70">
        <f t="shared" si="3"/>
        <v>0</v>
      </c>
      <c r="N66" s="70">
        <f t="shared" si="4"/>
        <v>0</v>
      </c>
      <c r="O66" s="70">
        <f t="shared" si="5"/>
        <v>0</v>
      </c>
    </row>
    <row r="67" spans="1:15" ht="15.75" customHeight="1" x14ac:dyDescent="0.15">
      <c r="A67" s="321"/>
      <c r="B67" s="322"/>
      <c r="C67" s="390"/>
      <c r="D67" s="639" t="str">
        <f t="shared" si="1"/>
        <v/>
      </c>
      <c r="E67" s="324"/>
      <c r="F67" s="325"/>
      <c r="G67" s="326">
        <f t="shared" si="0"/>
        <v>0</v>
      </c>
      <c r="H67" s="327"/>
      <c r="J67">
        <v>64</v>
      </c>
      <c r="L67" s="31">
        <f t="shared" si="2"/>
        <v>0</v>
      </c>
      <c r="M67" s="70">
        <f t="shared" si="3"/>
        <v>0</v>
      </c>
      <c r="N67" s="70">
        <f t="shared" si="4"/>
        <v>0</v>
      </c>
      <c r="O67" s="70">
        <f t="shared" si="5"/>
        <v>0</v>
      </c>
    </row>
    <row r="68" spans="1:15" ht="15.75" customHeight="1" x14ac:dyDescent="0.15">
      <c r="A68" s="321"/>
      <c r="B68" s="322"/>
      <c r="C68" s="390"/>
      <c r="D68" s="639" t="str">
        <f t="shared" si="1"/>
        <v/>
      </c>
      <c r="E68" s="324"/>
      <c r="F68" s="325"/>
      <c r="G68" s="326">
        <f t="shared" si="0"/>
        <v>0</v>
      </c>
      <c r="H68" s="327"/>
      <c r="J68">
        <v>65</v>
      </c>
      <c r="L68" s="31">
        <f t="shared" si="2"/>
        <v>0</v>
      </c>
      <c r="M68" s="70">
        <f t="shared" si="3"/>
        <v>0</v>
      </c>
      <c r="N68" s="70">
        <f t="shared" si="4"/>
        <v>0</v>
      </c>
      <c r="O68" s="70">
        <f t="shared" si="5"/>
        <v>0</v>
      </c>
    </row>
    <row r="69" spans="1:15" ht="15.75" customHeight="1" x14ac:dyDescent="0.15">
      <c r="A69" s="321"/>
      <c r="B69" s="322"/>
      <c r="C69" s="390"/>
      <c r="D69" s="639" t="str">
        <f t="shared" si="1"/>
        <v/>
      </c>
      <c r="E69" s="324"/>
      <c r="F69" s="325"/>
      <c r="G69" s="326">
        <f t="shared" ref="G69:G132" si="6">G68+E69-F69</f>
        <v>0</v>
      </c>
      <c r="H69" s="327"/>
      <c r="J69">
        <v>66</v>
      </c>
      <c r="L69" s="31">
        <f t="shared" si="2"/>
        <v>0</v>
      </c>
      <c r="M69" s="70">
        <f t="shared" si="3"/>
        <v>0</v>
      </c>
      <c r="N69" s="70">
        <f t="shared" si="4"/>
        <v>0</v>
      </c>
      <c r="O69" s="70">
        <f t="shared" si="5"/>
        <v>0</v>
      </c>
    </row>
    <row r="70" spans="1:15" ht="15.75" customHeight="1" x14ac:dyDescent="0.15">
      <c r="A70" s="321"/>
      <c r="B70" s="322"/>
      <c r="C70" s="390"/>
      <c r="D70" s="639" t="str">
        <f t="shared" ref="D70:D133" si="7">IF(C70="","",VLOOKUP(C70,$S$342:$W$370,2))</f>
        <v/>
      </c>
      <c r="E70" s="324"/>
      <c r="F70" s="325"/>
      <c r="G70" s="326">
        <f t="shared" si="6"/>
        <v>0</v>
      </c>
      <c r="H70" s="327"/>
      <c r="J70">
        <v>67</v>
      </c>
      <c r="L70" s="31">
        <f t="shared" si="2"/>
        <v>0</v>
      </c>
      <c r="M70" s="70">
        <f t="shared" si="3"/>
        <v>0</v>
      </c>
      <c r="N70" s="70">
        <f t="shared" si="4"/>
        <v>0</v>
      </c>
      <c r="O70" s="70">
        <f t="shared" si="5"/>
        <v>0</v>
      </c>
    </row>
    <row r="71" spans="1:15" ht="15.75" customHeight="1" x14ac:dyDescent="0.15">
      <c r="A71" s="321"/>
      <c r="B71" s="322"/>
      <c r="C71" s="390"/>
      <c r="D71" s="639" t="str">
        <f t="shared" si="7"/>
        <v/>
      </c>
      <c r="E71" s="324"/>
      <c r="F71" s="325"/>
      <c r="G71" s="326">
        <f t="shared" si="6"/>
        <v>0</v>
      </c>
      <c r="H71" s="327"/>
      <c r="J71">
        <v>68</v>
      </c>
      <c r="L71" s="31">
        <f t="shared" ref="L71:L134" si="8">C71</f>
        <v>0</v>
      </c>
      <c r="M71" s="70">
        <f t="shared" ref="M71:M134" si="9">E71</f>
        <v>0</v>
      </c>
      <c r="N71" s="70">
        <f t="shared" ref="N71:N134" si="10">L71</f>
        <v>0</v>
      </c>
      <c r="O71" s="70">
        <f t="shared" ref="O71:O134" si="11">F71</f>
        <v>0</v>
      </c>
    </row>
    <row r="72" spans="1:15" ht="15.75" customHeight="1" x14ac:dyDescent="0.15">
      <c r="A72" s="321"/>
      <c r="B72" s="322"/>
      <c r="C72" s="390"/>
      <c r="D72" s="639" t="str">
        <f t="shared" si="7"/>
        <v/>
      </c>
      <c r="E72" s="324"/>
      <c r="F72" s="325"/>
      <c r="G72" s="326">
        <f t="shared" si="6"/>
        <v>0</v>
      </c>
      <c r="H72" s="327"/>
      <c r="J72">
        <v>69</v>
      </c>
      <c r="L72" s="31">
        <f t="shared" si="8"/>
        <v>0</v>
      </c>
      <c r="M72" s="70">
        <f t="shared" si="9"/>
        <v>0</v>
      </c>
      <c r="N72" s="70">
        <f t="shared" si="10"/>
        <v>0</v>
      </c>
      <c r="O72" s="70">
        <f t="shared" si="11"/>
        <v>0</v>
      </c>
    </row>
    <row r="73" spans="1:15" ht="15.75" customHeight="1" x14ac:dyDescent="0.15">
      <c r="A73" s="321"/>
      <c r="B73" s="322"/>
      <c r="C73" s="390"/>
      <c r="D73" s="639" t="str">
        <f t="shared" si="7"/>
        <v/>
      </c>
      <c r="E73" s="324"/>
      <c r="F73" s="325"/>
      <c r="G73" s="326">
        <f t="shared" si="6"/>
        <v>0</v>
      </c>
      <c r="H73" s="327"/>
      <c r="J73">
        <v>70</v>
      </c>
      <c r="L73" s="31">
        <f t="shared" si="8"/>
        <v>0</v>
      </c>
      <c r="M73" s="70">
        <f t="shared" si="9"/>
        <v>0</v>
      </c>
      <c r="N73" s="70">
        <f t="shared" si="10"/>
        <v>0</v>
      </c>
      <c r="O73" s="70">
        <f t="shared" si="11"/>
        <v>0</v>
      </c>
    </row>
    <row r="74" spans="1:15" ht="15.75" customHeight="1" x14ac:dyDescent="0.15">
      <c r="A74" s="321"/>
      <c r="B74" s="322"/>
      <c r="C74" s="390"/>
      <c r="D74" s="639" t="str">
        <f t="shared" si="7"/>
        <v/>
      </c>
      <c r="E74" s="324"/>
      <c r="F74" s="325"/>
      <c r="G74" s="326">
        <f t="shared" si="6"/>
        <v>0</v>
      </c>
      <c r="H74" s="327"/>
      <c r="J74">
        <v>71</v>
      </c>
      <c r="L74" s="31">
        <f t="shared" si="8"/>
        <v>0</v>
      </c>
      <c r="M74" s="70">
        <f t="shared" si="9"/>
        <v>0</v>
      </c>
      <c r="N74" s="70">
        <f t="shared" si="10"/>
        <v>0</v>
      </c>
      <c r="O74" s="70">
        <f t="shared" si="11"/>
        <v>0</v>
      </c>
    </row>
    <row r="75" spans="1:15" ht="15.75" customHeight="1" x14ac:dyDescent="0.15">
      <c r="A75" s="321"/>
      <c r="B75" s="322"/>
      <c r="C75" s="390"/>
      <c r="D75" s="639" t="str">
        <f t="shared" si="7"/>
        <v/>
      </c>
      <c r="E75" s="324"/>
      <c r="F75" s="325"/>
      <c r="G75" s="326">
        <f t="shared" si="6"/>
        <v>0</v>
      </c>
      <c r="H75" s="327"/>
      <c r="J75">
        <v>72</v>
      </c>
      <c r="L75" s="31">
        <f t="shared" si="8"/>
        <v>0</v>
      </c>
      <c r="M75" s="70">
        <f t="shared" si="9"/>
        <v>0</v>
      </c>
      <c r="N75" s="70">
        <f t="shared" si="10"/>
        <v>0</v>
      </c>
      <c r="O75" s="70">
        <f t="shared" si="11"/>
        <v>0</v>
      </c>
    </row>
    <row r="76" spans="1:15" ht="15.75" customHeight="1" x14ac:dyDescent="0.15">
      <c r="A76" s="321"/>
      <c r="B76" s="322"/>
      <c r="C76" s="390"/>
      <c r="D76" s="639" t="str">
        <f t="shared" si="7"/>
        <v/>
      </c>
      <c r="E76" s="324"/>
      <c r="F76" s="325"/>
      <c r="G76" s="326">
        <f t="shared" si="6"/>
        <v>0</v>
      </c>
      <c r="H76" s="327"/>
      <c r="J76">
        <v>73</v>
      </c>
      <c r="L76" s="31">
        <f t="shared" si="8"/>
        <v>0</v>
      </c>
      <c r="M76" s="70">
        <f t="shared" si="9"/>
        <v>0</v>
      </c>
      <c r="N76" s="70">
        <f t="shared" si="10"/>
        <v>0</v>
      </c>
      <c r="O76" s="70">
        <f t="shared" si="11"/>
        <v>0</v>
      </c>
    </row>
    <row r="77" spans="1:15" ht="15.75" customHeight="1" x14ac:dyDescent="0.15">
      <c r="A77" s="321"/>
      <c r="B77" s="322"/>
      <c r="C77" s="390"/>
      <c r="D77" s="639" t="str">
        <f t="shared" si="7"/>
        <v/>
      </c>
      <c r="E77" s="324"/>
      <c r="F77" s="325"/>
      <c r="G77" s="326">
        <f t="shared" si="6"/>
        <v>0</v>
      </c>
      <c r="H77" s="327"/>
      <c r="J77">
        <v>74</v>
      </c>
      <c r="L77" s="31">
        <f t="shared" si="8"/>
        <v>0</v>
      </c>
      <c r="M77" s="70">
        <f t="shared" si="9"/>
        <v>0</v>
      </c>
      <c r="N77" s="70">
        <f t="shared" si="10"/>
        <v>0</v>
      </c>
      <c r="O77" s="70">
        <f t="shared" si="11"/>
        <v>0</v>
      </c>
    </row>
    <row r="78" spans="1:15" ht="15.75" customHeight="1" x14ac:dyDescent="0.15">
      <c r="A78" s="321"/>
      <c r="B78" s="322"/>
      <c r="C78" s="390"/>
      <c r="D78" s="639" t="str">
        <f t="shared" si="7"/>
        <v/>
      </c>
      <c r="E78" s="324"/>
      <c r="F78" s="325"/>
      <c r="G78" s="326">
        <f t="shared" si="6"/>
        <v>0</v>
      </c>
      <c r="H78" s="327"/>
      <c r="J78">
        <v>75</v>
      </c>
      <c r="L78" s="31">
        <f t="shared" si="8"/>
        <v>0</v>
      </c>
      <c r="M78" s="70">
        <f t="shared" si="9"/>
        <v>0</v>
      </c>
      <c r="N78" s="70">
        <f t="shared" si="10"/>
        <v>0</v>
      </c>
      <c r="O78" s="70">
        <f t="shared" si="11"/>
        <v>0</v>
      </c>
    </row>
    <row r="79" spans="1:15" ht="15.75" customHeight="1" x14ac:dyDescent="0.15">
      <c r="A79" s="321"/>
      <c r="B79" s="322"/>
      <c r="C79" s="390"/>
      <c r="D79" s="639" t="str">
        <f t="shared" si="7"/>
        <v/>
      </c>
      <c r="E79" s="324"/>
      <c r="F79" s="325"/>
      <c r="G79" s="326">
        <f t="shared" si="6"/>
        <v>0</v>
      </c>
      <c r="H79" s="327"/>
      <c r="J79">
        <v>76</v>
      </c>
      <c r="L79" s="31">
        <f t="shared" si="8"/>
        <v>0</v>
      </c>
      <c r="M79" s="70">
        <f t="shared" si="9"/>
        <v>0</v>
      </c>
      <c r="N79" s="70">
        <f t="shared" si="10"/>
        <v>0</v>
      </c>
      <c r="O79" s="70">
        <f t="shared" si="11"/>
        <v>0</v>
      </c>
    </row>
    <row r="80" spans="1:15" ht="15.75" customHeight="1" x14ac:dyDescent="0.15">
      <c r="A80" s="321"/>
      <c r="B80" s="322"/>
      <c r="C80" s="390"/>
      <c r="D80" s="639" t="str">
        <f t="shared" si="7"/>
        <v/>
      </c>
      <c r="E80" s="324"/>
      <c r="F80" s="325"/>
      <c r="G80" s="326">
        <f t="shared" si="6"/>
        <v>0</v>
      </c>
      <c r="H80" s="327"/>
      <c r="J80">
        <v>77</v>
      </c>
      <c r="L80" s="31">
        <f t="shared" si="8"/>
        <v>0</v>
      </c>
      <c r="M80" s="70">
        <f t="shared" si="9"/>
        <v>0</v>
      </c>
      <c r="N80" s="70">
        <f t="shared" si="10"/>
        <v>0</v>
      </c>
      <c r="O80" s="70">
        <f t="shared" si="11"/>
        <v>0</v>
      </c>
    </row>
    <row r="81" spans="1:15" ht="15.75" customHeight="1" x14ac:dyDescent="0.15">
      <c r="A81" s="321"/>
      <c r="B81" s="322"/>
      <c r="C81" s="390"/>
      <c r="D81" s="639" t="str">
        <f t="shared" si="7"/>
        <v/>
      </c>
      <c r="E81" s="324"/>
      <c r="F81" s="325"/>
      <c r="G81" s="326">
        <f t="shared" si="6"/>
        <v>0</v>
      </c>
      <c r="H81" s="327"/>
      <c r="J81">
        <v>78</v>
      </c>
      <c r="L81" s="31">
        <f t="shared" si="8"/>
        <v>0</v>
      </c>
      <c r="M81" s="70">
        <f t="shared" si="9"/>
        <v>0</v>
      </c>
      <c r="N81" s="70">
        <f t="shared" si="10"/>
        <v>0</v>
      </c>
      <c r="O81" s="70">
        <f t="shared" si="11"/>
        <v>0</v>
      </c>
    </row>
    <row r="82" spans="1:15" ht="15.75" customHeight="1" x14ac:dyDescent="0.15">
      <c r="A82" s="321"/>
      <c r="B82" s="322"/>
      <c r="C82" s="390"/>
      <c r="D82" s="639" t="str">
        <f t="shared" si="7"/>
        <v/>
      </c>
      <c r="E82" s="324"/>
      <c r="F82" s="325"/>
      <c r="G82" s="326">
        <f t="shared" si="6"/>
        <v>0</v>
      </c>
      <c r="H82" s="327"/>
      <c r="J82">
        <v>79</v>
      </c>
      <c r="L82" s="31">
        <f t="shared" si="8"/>
        <v>0</v>
      </c>
      <c r="M82" s="70">
        <f t="shared" si="9"/>
        <v>0</v>
      </c>
      <c r="N82" s="70">
        <f t="shared" si="10"/>
        <v>0</v>
      </c>
      <c r="O82" s="70">
        <f t="shared" si="11"/>
        <v>0</v>
      </c>
    </row>
    <row r="83" spans="1:15" ht="15.75" customHeight="1" x14ac:dyDescent="0.15">
      <c r="A83" s="321"/>
      <c r="B83" s="322"/>
      <c r="C83" s="390"/>
      <c r="D83" s="639" t="str">
        <f t="shared" si="7"/>
        <v/>
      </c>
      <c r="E83" s="324"/>
      <c r="F83" s="325"/>
      <c r="G83" s="326">
        <f t="shared" si="6"/>
        <v>0</v>
      </c>
      <c r="H83" s="327"/>
      <c r="J83">
        <v>80</v>
      </c>
      <c r="L83" s="31">
        <f t="shared" si="8"/>
        <v>0</v>
      </c>
      <c r="M83" s="70">
        <f t="shared" si="9"/>
        <v>0</v>
      </c>
      <c r="N83" s="70">
        <f t="shared" si="10"/>
        <v>0</v>
      </c>
      <c r="O83" s="70">
        <f t="shared" si="11"/>
        <v>0</v>
      </c>
    </row>
    <row r="84" spans="1:15" ht="15.75" customHeight="1" x14ac:dyDescent="0.15">
      <c r="A84" s="321"/>
      <c r="B84" s="322"/>
      <c r="C84" s="390"/>
      <c r="D84" s="639" t="str">
        <f t="shared" si="7"/>
        <v/>
      </c>
      <c r="E84" s="324"/>
      <c r="F84" s="325"/>
      <c r="G84" s="326">
        <f t="shared" si="6"/>
        <v>0</v>
      </c>
      <c r="H84" s="327"/>
      <c r="J84">
        <v>81</v>
      </c>
      <c r="L84" s="31">
        <f t="shared" si="8"/>
        <v>0</v>
      </c>
      <c r="M84" s="70">
        <f t="shared" si="9"/>
        <v>0</v>
      </c>
      <c r="N84" s="70">
        <f t="shared" si="10"/>
        <v>0</v>
      </c>
      <c r="O84" s="70">
        <f t="shared" si="11"/>
        <v>0</v>
      </c>
    </row>
    <row r="85" spans="1:15" ht="15.75" customHeight="1" x14ac:dyDescent="0.15">
      <c r="A85" s="321"/>
      <c r="B85" s="322"/>
      <c r="C85" s="390"/>
      <c r="D85" s="639" t="str">
        <f t="shared" si="7"/>
        <v/>
      </c>
      <c r="E85" s="324"/>
      <c r="F85" s="325"/>
      <c r="G85" s="326">
        <f t="shared" si="6"/>
        <v>0</v>
      </c>
      <c r="H85" s="327"/>
      <c r="J85">
        <v>82</v>
      </c>
      <c r="L85" s="31">
        <f t="shared" si="8"/>
        <v>0</v>
      </c>
      <c r="M85" s="70">
        <f t="shared" si="9"/>
        <v>0</v>
      </c>
      <c r="N85" s="70">
        <f t="shared" si="10"/>
        <v>0</v>
      </c>
      <c r="O85" s="70">
        <f t="shared" si="11"/>
        <v>0</v>
      </c>
    </row>
    <row r="86" spans="1:15" ht="15.75" customHeight="1" x14ac:dyDescent="0.15">
      <c r="A86" s="321"/>
      <c r="B86" s="322"/>
      <c r="C86" s="390"/>
      <c r="D86" s="639" t="str">
        <f t="shared" si="7"/>
        <v/>
      </c>
      <c r="E86" s="324"/>
      <c r="F86" s="325"/>
      <c r="G86" s="326">
        <f t="shared" si="6"/>
        <v>0</v>
      </c>
      <c r="H86" s="327"/>
      <c r="J86">
        <v>83</v>
      </c>
      <c r="L86" s="31">
        <f t="shared" si="8"/>
        <v>0</v>
      </c>
      <c r="M86" s="70">
        <f t="shared" si="9"/>
        <v>0</v>
      </c>
      <c r="N86" s="70">
        <f t="shared" si="10"/>
        <v>0</v>
      </c>
      <c r="O86" s="70">
        <f t="shared" si="11"/>
        <v>0</v>
      </c>
    </row>
    <row r="87" spans="1:15" ht="15.75" customHeight="1" x14ac:dyDescent="0.15">
      <c r="A87" s="321"/>
      <c r="B87" s="322"/>
      <c r="C87" s="390"/>
      <c r="D87" s="639" t="str">
        <f t="shared" si="7"/>
        <v/>
      </c>
      <c r="E87" s="324"/>
      <c r="F87" s="325"/>
      <c r="G87" s="326">
        <f t="shared" si="6"/>
        <v>0</v>
      </c>
      <c r="H87" s="327"/>
      <c r="J87">
        <v>84</v>
      </c>
      <c r="L87" s="31">
        <f t="shared" si="8"/>
        <v>0</v>
      </c>
      <c r="M87" s="70">
        <f t="shared" si="9"/>
        <v>0</v>
      </c>
      <c r="N87" s="70">
        <f t="shared" si="10"/>
        <v>0</v>
      </c>
      <c r="O87" s="70">
        <f t="shared" si="11"/>
        <v>0</v>
      </c>
    </row>
    <row r="88" spans="1:15" ht="15.75" customHeight="1" x14ac:dyDescent="0.15">
      <c r="A88" s="321"/>
      <c r="B88" s="322"/>
      <c r="C88" s="390"/>
      <c r="D88" s="639" t="str">
        <f t="shared" si="7"/>
        <v/>
      </c>
      <c r="E88" s="324"/>
      <c r="F88" s="325"/>
      <c r="G88" s="326">
        <f t="shared" si="6"/>
        <v>0</v>
      </c>
      <c r="H88" s="327"/>
      <c r="J88">
        <v>85</v>
      </c>
      <c r="L88" s="31">
        <f t="shared" si="8"/>
        <v>0</v>
      </c>
      <c r="M88" s="70">
        <f t="shared" si="9"/>
        <v>0</v>
      </c>
      <c r="N88" s="70">
        <f t="shared" si="10"/>
        <v>0</v>
      </c>
      <c r="O88" s="70">
        <f t="shared" si="11"/>
        <v>0</v>
      </c>
    </row>
    <row r="89" spans="1:15" ht="15.75" customHeight="1" x14ac:dyDescent="0.15">
      <c r="A89" s="321"/>
      <c r="B89" s="322"/>
      <c r="C89" s="390"/>
      <c r="D89" s="639" t="str">
        <f t="shared" si="7"/>
        <v/>
      </c>
      <c r="E89" s="324"/>
      <c r="F89" s="325"/>
      <c r="G89" s="326">
        <f t="shared" si="6"/>
        <v>0</v>
      </c>
      <c r="H89" s="327"/>
      <c r="J89">
        <v>86</v>
      </c>
      <c r="L89" s="31">
        <f t="shared" si="8"/>
        <v>0</v>
      </c>
      <c r="M89" s="70">
        <f t="shared" si="9"/>
        <v>0</v>
      </c>
      <c r="N89" s="70">
        <f t="shared" si="10"/>
        <v>0</v>
      </c>
      <c r="O89" s="70">
        <f t="shared" si="11"/>
        <v>0</v>
      </c>
    </row>
    <row r="90" spans="1:15" ht="15.75" customHeight="1" x14ac:dyDescent="0.15">
      <c r="A90" s="321"/>
      <c r="B90" s="322"/>
      <c r="C90" s="390"/>
      <c r="D90" s="639" t="str">
        <f t="shared" si="7"/>
        <v/>
      </c>
      <c r="E90" s="324"/>
      <c r="F90" s="325"/>
      <c r="G90" s="326">
        <f t="shared" si="6"/>
        <v>0</v>
      </c>
      <c r="H90" s="327"/>
      <c r="J90">
        <v>87</v>
      </c>
      <c r="L90" s="31">
        <f t="shared" si="8"/>
        <v>0</v>
      </c>
      <c r="M90" s="70">
        <f t="shared" si="9"/>
        <v>0</v>
      </c>
      <c r="N90" s="70">
        <f t="shared" si="10"/>
        <v>0</v>
      </c>
      <c r="O90" s="70">
        <f t="shared" si="11"/>
        <v>0</v>
      </c>
    </row>
    <row r="91" spans="1:15" ht="15.75" customHeight="1" x14ac:dyDescent="0.15">
      <c r="A91" s="321"/>
      <c r="B91" s="322"/>
      <c r="C91" s="390"/>
      <c r="D91" s="639" t="str">
        <f t="shared" si="7"/>
        <v/>
      </c>
      <c r="E91" s="324"/>
      <c r="F91" s="325"/>
      <c r="G91" s="326">
        <f t="shared" si="6"/>
        <v>0</v>
      </c>
      <c r="H91" s="327"/>
      <c r="J91">
        <v>88</v>
      </c>
      <c r="L91" s="31">
        <f t="shared" si="8"/>
        <v>0</v>
      </c>
      <c r="M91" s="70">
        <f t="shared" si="9"/>
        <v>0</v>
      </c>
      <c r="N91" s="70">
        <f t="shared" si="10"/>
        <v>0</v>
      </c>
      <c r="O91" s="70">
        <f t="shared" si="11"/>
        <v>0</v>
      </c>
    </row>
    <row r="92" spans="1:15" ht="15.75" customHeight="1" x14ac:dyDescent="0.15">
      <c r="A92" s="321"/>
      <c r="B92" s="322"/>
      <c r="C92" s="390"/>
      <c r="D92" s="639" t="str">
        <f t="shared" si="7"/>
        <v/>
      </c>
      <c r="E92" s="324"/>
      <c r="F92" s="325"/>
      <c r="G92" s="326">
        <f t="shared" si="6"/>
        <v>0</v>
      </c>
      <c r="H92" s="327"/>
      <c r="J92">
        <v>89</v>
      </c>
      <c r="L92" s="31">
        <f t="shared" si="8"/>
        <v>0</v>
      </c>
      <c r="M92" s="70">
        <f t="shared" si="9"/>
        <v>0</v>
      </c>
      <c r="N92" s="70">
        <f t="shared" si="10"/>
        <v>0</v>
      </c>
      <c r="O92" s="70">
        <f t="shared" si="11"/>
        <v>0</v>
      </c>
    </row>
    <row r="93" spans="1:15" ht="15.75" customHeight="1" x14ac:dyDescent="0.15">
      <c r="A93" s="321"/>
      <c r="B93" s="322"/>
      <c r="C93" s="390"/>
      <c r="D93" s="639" t="str">
        <f t="shared" si="7"/>
        <v/>
      </c>
      <c r="E93" s="324"/>
      <c r="F93" s="325"/>
      <c r="G93" s="326">
        <f t="shared" si="6"/>
        <v>0</v>
      </c>
      <c r="H93" s="327"/>
      <c r="J93">
        <v>90</v>
      </c>
      <c r="L93" s="31">
        <f t="shared" si="8"/>
        <v>0</v>
      </c>
      <c r="M93" s="70">
        <f t="shared" si="9"/>
        <v>0</v>
      </c>
      <c r="N93" s="70">
        <f t="shared" si="10"/>
        <v>0</v>
      </c>
      <c r="O93" s="70">
        <f t="shared" si="11"/>
        <v>0</v>
      </c>
    </row>
    <row r="94" spans="1:15" ht="15.75" customHeight="1" x14ac:dyDescent="0.15">
      <c r="A94" s="321"/>
      <c r="B94" s="322"/>
      <c r="C94" s="390"/>
      <c r="D94" s="639" t="str">
        <f t="shared" si="7"/>
        <v/>
      </c>
      <c r="E94" s="324"/>
      <c r="F94" s="325"/>
      <c r="G94" s="326">
        <f t="shared" si="6"/>
        <v>0</v>
      </c>
      <c r="H94" s="327"/>
      <c r="J94">
        <v>91</v>
      </c>
      <c r="L94" s="31">
        <f t="shared" si="8"/>
        <v>0</v>
      </c>
      <c r="M94" s="70">
        <f t="shared" si="9"/>
        <v>0</v>
      </c>
      <c r="N94" s="70">
        <f t="shared" si="10"/>
        <v>0</v>
      </c>
      <c r="O94" s="70">
        <f t="shared" si="11"/>
        <v>0</v>
      </c>
    </row>
    <row r="95" spans="1:15" ht="15.75" customHeight="1" x14ac:dyDescent="0.15">
      <c r="A95" s="321"/>
      <c r="B95" s="322"/>
      <c r="C95" s="390"/>
      <c r="D95" s="639" t="str">
        <f t="shared" si="7"/>
        <v/>
      </c>
      <c r="E95" s="324"/>
      <c r="F95" s="325"/>
      <c r="G95" s="326">
        <f t="shared" si="6"/>
        <v>0</v>
      </c>
      <c r="H95" s="327"/>
      <c r="J95">
        <v>92</v>
      </c>
      <c r="L95" s="31">
        <f t="shared" si="8"/>
        <v>0</v>
      </c>
      <c r="M95" s="70">
        <f t="shared" si="9"/>
        <v>0</v>
      </c>
      <c r="N95" s="70">
        <f t="shared" si="10"/>
        <v>0</v>
      </c>
      <c r="O95" s="70">
        <f t="shared" si="11"/>
        <v>0</v>
      </c>
    </row>
    <row r="96" spans="1:15" ht="15.75" customHeight="1" x14ac:dyDescent="0.15">
      <c r="A96" s="321"/>
      <c r="B96" s="322"/>
      <c r="C96" s="390"/>
      <c r="D96" s="639" t="str">
        <f t="shared" si="7"/>
        <v/>
      </c>
      <c r="E96" s="324"/>
      <c r="F96" s="325"/>
      <c r="G96" s="326">
        <f t="shared" si="6"/>
        <v>0</v>
      </c>
      <c r="H96" s="327"/>
      <c r="J96">
        <v>93</v>
      </c>
      <c r="L96" s="31">
        <f t="shared" si="8"/>
        <v>0</v>
      </c>
      <c r="M96" s="70">
        <f t="shared" si="9"/>
        <v>0</v>
      </c>
      <c r="N96" s="70">
        <f t="shared" si="10"/>
        <v>0</v>
      </c>
      <c r="O96" s="70">
        <f t="shared" si="11"/>
        <v>0</v>
      </c>
    </row>
    <row r="97" spans="1:15" ht="15.75" customHeight="1" x14ac:dyDescent="0.15">
      <c r="A97" s="321"/>
      <c r="B97" s="322"/>
      <c r="C97" s="390"/>
      <c r="D97" s="639" t="str">
        <f t="shared" si="7"/>
        <v/>
      </c>
      <c r="E97" s="324"/>
      <c r="F97" s="325"/>
      <c r="G97" s="326">
        <f t="shared" si="6"/>
        <v>0</v>
      </c>
      <c r="H97" s="327"/>
      <c r="J97">
        <v>94</v>
      </c>
      <c r="L97" s="31">
        <f t="shared" si="8"/>
        <v>0</v>
      </c>
      <c r="M97" s="70">
        <f t="shared" si="9"/>
        <v>0</v>
      </c>
      <c r="N97" s="70">
        <f t="shared" si="10"/>
        <v>0</v>
      </c>
      <c r="O97" s="70">
        <f t="shared" si="11"/>
        <v>0</v>
      </c>
    </row>
    <row r="98" spans="1:15" ht="15.75" customHeight="1" x14ac:dyDescent="0.15">
      <c r="A98" s="321"/>
      <c r="B98" s="322"/>
      <c r="C98" s="390"/>
      <c r="D98" s="639" t="str">
        <f t="shared" si="7"/>
        <v/>
      </c>
      <c r="E98" s="324"/>
      <c r="F98" s="325"/>
      <c r="G98" s="326">
        <f t="shared" si="6"/>
        <v>0</v>
      </c>
      <c r="H98" s="327"/>
      <c r="J98">
        <v>95</v>
      </c>
      <c r="L98" s="31">
        <f t="shared" si="8"/>
        <v>0</v>
      </c>
      <c r="M98" s="70">
        <f t="shared" si="9"/>
        <v>0</v>
      </c>
      <c r="N98" s="70">
        <f t="shared" si="10"/>
        <v>0</v>
      </c>
      <c r="O98" s="70">
        <f t="shared" si="11"/>
        <v>0</v>
      </c>
    </row>
    <row r="99" spans="1:15" ht="15.75" customHeight="1" x14ac:dyDescent="0.15">
      <c r="A99" s="321"/>
      <c r="B99" s="322"/>
      <c r="C99" s="390"/>
      <c r="D99" s="639" t="str">
        <f t="shared" si="7"/>
        <v/>
      </c>
      <c r="E99" s="324"/>
      <c r="F99" s="325"/>
      <c r="G99" s="326">
        <f t="shared" si="6"/>
        <v>0</v>
      </c>
      <c r="H99" s="327"/>
      <c r="J99">
        <v>96</v>
      </c>
      <c r="L99" s="31">
        <f t="shared" si="8"/>
        <v>0</v>
      </c>
      <c r="M99" s="70">
        <f t="shared" si="9"/>
        <v>0</v>
      </c>
      <c r="N99" s="70">
        <f t="shared" si="10"/>
        <v>0</v>
      </c>
      <c r="O99" s="70">
        <f t="shared" si="11"/>
        <v>0</v>
      </c>
    </row>
    <row r="100" spans="1:15" ht="15.75" customHeight="1" x14ac:dyDescent="0.15">
      <c r="A100" s="321"/>
      <c r="B100" s="322"/>
      <c r="C100" s="390"/>
      <c r="D100" s="639" t="str">
        <f t="shared" si="7"/>
        <v/>
      </c>
      <c r="E100" s="324"/>
      <c r="F100" s="325"/>
      <c r="G100" s="326">
        <f t="shared" si="6"/>
        <v>0</v>
      </c>
      <c r="H100" s="327"/>
      <c r="J100">
        <v>97</v>
      </c>
      <c r="L100" s="31">
        <f t="shared" si="8"/>
        <v>0</v>
      </c>
      <c r="M100" s="70">
        <f t="shared" si="9"/>
        <v>0</v>
      </c>
      <c r="N100" s="70">
        <f t="shared" si="10"/>
        <v>0</v>
      </c>
      <c r="O100" s="70">
        <f t="shared" si="11"/>
        <v>0</v>
      </c>
    </row>
    <row r="101" spans="1:15" ht="15.75" customHeight="1" x14ac:dyDescent="0.15">
      <c r="A101" s="321"/>
      <c r="B101" s="322"/>
      <c r="C101" s="390"/>
      <c r="D101" s="639" t="str">
        <f t="shared" si="7"/>
        <v/>
      </c>
      <c r="E101" s="324"/>
      <c r="F101" s="325"/>
      <c r="G101" s="326">
        <f t="shared" si="6"/>
        <v>0</v>
      </c>
      <c r="H101" s="327"/>
      <c r="J101">
        <v>98</v>
      </c>
      <c r="L101" s="31">
        <f t="shared" si="8"/>
        <v>0</v>
      </c>
      <c r="M101" s="70">
        <f t="shared" si="9"/>
        <v>0</v>
      </c>
      <c r="N101" s="70">
        <f t="shared" si="10"/>
        <v>0</v>
      </c>
      <c r="O101" s="70">
        <f t="shared" si="11"/>
        <v>0</v>
      </c>
    </row>
    <row r="102" spans="1:15" ht="15.75" customHeight="1" x14ac:dyDescent="0.15">
      <c r="A102" s="321"/>
      <c r="B102" s="322"/>
      <c r="C102" s="390"/>
      <c r="D102" s="639" t="str">
        <f t="shared" si="7"/>
        <v/>
      </c>
      <c r="E102" s="324"/>
      <c r="F102" s="325"/>
      <c r="G102" s="326">
        <f t="shared" si="6"/>
        <v>0</v>
      </c>
      <c r="H102" s="327"/>
      <c r="J102">
        <v>99</v>
      </c>
      <c r="L102" s="31">
        <f t="shared" si="8"/>
        <v>0</v>
      </c>
      <c r="M102" s="70">
        <f t="shared" si="9"/>
        <v>0</v>
      </c>
      <c r="N102" s="70">
        <f t="shared" si="10"/>
        <v>0</v>
      </c>
      <c r="O102" s="70">
        <f t="shared" si="11"/>
        <v>0</v>
      </c>
    </row>
    <row r="103" spans="1:15" ht="15.75" customHeight="1" x14ac:dyDescent="0.15">
      <c r="A103" s="321"/>
      <c r="B103" s="322"/>
      <c r="C103" s="390"/>
      <c r="D103" s="639" t="str">
        <f t="shared" si="7"/>
        <v/>
      </c>
      <c r="E103" s="324"/>
      <c r="F103" s="325"/>
      <c r="G103" s="326">
        <f t="shared" si="6"/>
        <v>0</v>
      </c>
      <c r="H103" s="327"/>
      <c r="J103">
        <v>100</v>
      </c>
      <c r="L103" s="31">
        <f t="shared" si="8"/>
        <v>0</v>
      </c>
      <c r="M103" s="70">
        <f t="shared" si="9"/>
        <v>0</v>
      </c>
      <c r="N103" s="70">
        <f t="shared" si="10"/>
        <v>0</v>
      </c>
      <c r="O103" s="70">
        <f t="shared" si="11"/>
        <v>0</v>
      </c>
    </row>
    <row r="104" spans="1:15" ht="15.75" customHeight="1" x14ac:dyDescent="0.15">
      <c r="A104" s="321"/>
      <c r="B104" s="322"/>
      <c r="C104" s="390"/>
      <c r="D104" s="639" t="str">
        <f t="shared" si="7"/>
        <v/>
      </c>
      <c r="E104" s="324"/>
      <c r="F104" s="325"/>
      <c r="G104" s="326">
        <f t="shared" si="6"/>
        <v>0</v>
      </c>
      <c r="H104" s="327"/>
      <c r="J104">
        <v>101</v>
      </c>
      <c r="L104" s="31">
        <f t="shared" si="8"/>
        <v>0</v>
      </c>
      <c r="M104" s="70">
        <f t="shared" si="9"/>
        <v>0</v>
      </c>
      <c r="N104" s="70">
        <f t="shared" si="10"/>
        <v>0</v>
      </c>
      <c r="O104" s="70">
        <f t="shared" si="11"/>
        <v>0</v>
      </c>
    </row>
    <row r="105" spans="1:15" ht="15.75" customHeight="1" x14ac:dyDescent="0.15">
      <c r="A105" s="321"/>
      <c r="B105" s="322"/>
      <c r="C105" s="390"/>
      <c r="D105" s="639" t="str">
        <f t="shared" si="7"/>
        <v/>
      </c>
      <c r="E105" s="324"/>
      <c r="F105" s="325"/>
      <c r="G105" s="326">
        <f t="shared" si="6"/>
        <v>0</v>
      </c>
      <c r="H105" s="327"/>
      <c r="J105">
        <v>102</v>
      </c>
      <c r="L105" s="31">
        <f t="shared" si="8"/>
        <v>0</v>
      </c>
      <c r="M105" s="70">
        <f t="shared" si="9"/>
        <v>0</v>
      </c>
      <c r="N105" s="70">
        <f t="shared" si="10"/>
        <v>0</v>
      </c>
      <c r="O105" s="70">
        <f t="shared" si="11"/>
        <v>0</v>
      </c>
    </row>
    <row r="106" spans="1:15" ht="15.75" customHeight="1" x14ac:dyDescent="0.15">
      <c r="A106" s="321"/>
      <c r="B106" s="322"/>
      <c r="C106" s="390"/>
      <c r="D106" s="639" t="str">
        <f t="shared" si="7"/>
        <v/>
      </c>
      <c r="E106" s="324"/>
      <c r="F106" s="325"/>
      <c r="G106" s="326">
        <f t="shared" si="6"/>
        <v>0</v>
      </c>
      <c r="H106" s="327"/>
      <c r="J106">
        <v>103</v>
      </c>
      <c r="L106" s="31">
        <f t="shared" si="8"/>
        <v>0</v>
      </c>
      <c r="M106" s="70">
        <f t="shared" si="9"/>
        <v>0</v>
      </c>
      <c r="N106" s="70">
        <f t="shared" si="10"/>
        <v>0</v>
      </c>
      <c r="O106" s="70">
        <f t="shared" si="11"/>
        <v>0</v>
      </c>
    </row>
    <row r="107" spans="1:15" ht="15.75" customHeight="1" x14ac:dyDescent="0.15">
      <c r="A107" s="321"/>
      <c r="B107" s="322"/>
      <c r="C107" s="390"/>
      <c r="D107" s="639" t="str">
        <f t="shared" si="7"/>
        <v/>
      </c>
      <c r="E107" s="324"/>
      <c r="F107" s="325"/>
      <c r="G107" s="326">
        <f t="shared" si="6"/>
        <v>0</v>
      </c>
      <c r="H107" s="327"/>
      <c r="J107">
        <v>104</v>
      </c>
      <c r="L107" s="31">
        <f t="shared" si="8"/>
        <v>0</v>
      </c>
      <c r="M107" s="70">
        <f t="shared" si="9"/>
        <v>0</v>
      </c>
      <c r="N107" s="70">
        <f t="shared" si="10"/>
        <v>0</v>
      </c>
      <c r="O107" s="70">
        <f t="shared" si="11"/>
        <v>0</v>
      </c>
    </row>
    <row r="108" spans="1:15" ht="15.75" customHeight="1" x14ac:dyDescent="0.15">
      <c r="A108" s="321"/>
      <c r="B108" s="322"/>
      <c r="C108" s="390"/>
      <c r="D108" s="639" t="str">
        <f t="shared" si="7"/>
        <v/>
      </c>
      <c r="E108" s="324"/>
      <c r="F108" s="325"/>
      <c r="G108" s="326">
        <f t="shared" si="6"/>
        <v>0</v>
      </c>
      <c r="H108" s="327"/>
      <c r="J108">
        <v>105</v>
      </c>
      <c r="L108" s="31">
        <f t="shared" si="8"/>
        <v>0</v>
      </c>
      <c r="M108" s="70">
        <f t="shared" si="9"/>
        <v>0</v>
      </c>
      <c r="N108" s="70">
        <f t="shared" si="10"/>
        <v>0</v>
      </c>
      <c r="O108" s="70">
        <f t="shared" si="11"/>
        <v>0</v>
      </c>
    </row>
    <row r="109" spans="1:15" ht="15.75" customHeight="1" x14ac:dyDescent="0.15">
      <c r="A109" s="321"/>
      <c r="B109" s="322"/>
      <c r="C109" s="390"/>
      <c r="D109" s="639" t="str">
        <f t="shared" si="7"/>
        <v/>
      </c>
      <c r="E109" s="324"/>
      <c r="F109" s="325"/>
      <c r="G109" s="326">
        <f t="shared" si="6"/>
        <v>0</v>
      </c>
      <c r="H109" s="327"/>
      <c r="J109">
        <v>106</v>
      </c>
      <c r="L109" s="31">
        <f t="shared" si="8"/>
        <v>0</v>
      </c>
      <c r="M109" s="70">
        <f t="shared" si="9"/>
        <v>0</v>
      </c>
      <c r="N109" s="70">
        <f t="shared" si="10"/>
        <v>0</v>
      </c>
      <c r="O109" s="70">
        <f t="shared" si="11"/>
        <v>0</v>
      </c>
    </row>
    <row r="110" spans="1:15" ht="15.75" customHeight="1" x14ac:dyDescent="0.15">
      <c r="A110" s="321"/>
      <c r="B110" s="322"/>
      <c r="C110" s="390"/>
      <c r="D110" s="639" t="str">
        <f t="shared" si="7"/>
        <v/>
      </c>
      <c r="E110" s="324"/>
      <c r="F110" s="325"/>
      <c r="G110" s="326">
        <f t="shared" si="6"/>
        <v>0</v>
      </c>
      <c r="H110" s="327"/>
      <c r="J110">
        <v>107</v>
      </c>
      <c r="L110" s="31">
        <f t="shared" si="8"/>
        <v>0</v>
      </c>
      <c r="M110" s="70">
        <f t="shared" si="9"/>
        <v>0</v>
      </c>
      <c r="N110" s="70">
        <f t="shared" si="10"/>
        <v>0</v>
      </c>
      <c r="O110" s="70">
        <f t="shared" si="11"/>
        <v>0</v>
      </c>
    </row>
    <row r="111" spans="1:15" ht="15.75" customHeight="1" x14ac:dyDescent="0.15">
      <c r="A111" s="321"/>
      <c r="B111" s="322"/>
      <c r="C111" s="390"/>
      <c r="D111" s="639" t="str">
        <f t="shared" si="7"/>
        <v/>
      </c>
      <c r="E111" s="324"/>
      <c r="F111" s="325"/>
      <c r="G111" s="326">
        <f t="shared" si="6"/>
        <v>0</v>
      </c>
      <c r="H111" s="327"/>
      <c r="J111">
        <v>108</v>
      </c>
      <c r="L111" s="31">
        <f t="shared" si="8"/>
        <v>0</v>
      </c>
      <c r="M111" s="70">
        <f t="shared" si="9"/>
        <v>0</v>
      </c>
      <c r="N111" s="70">
        <f t="shared" si="10"/>
        <v>0</v>
      </c>
      <c r="O111" s="70">
        <f t="shared" si="11"/>
        <v>0</v>
      </c>
    </row>
    <row r="112" spans="1:15" ht="15.75" customHeight="1" x14ac:dyDescent="0.15">
      <c r="A112" s="321"/>
      <c r="B112" s="322"/>
      <c r="C112" s="390"/>
      <c r="D112" s="639" t="str">
        <f t="shared" si="7"/>
        <v/>
      </c>
      <c r="E112" s="324"/>
      <c r="F112" s="325"/>
      <c r="G112" s="326">
        <f t="shared" si="6"/>
        <v>0</v>
      </c>
      <c r="H112" s="327"/>
      <c r="J112">
        <v>109</v>
      </c>
      <c r="L112" s="31">
        <f t="shared" si="8"/>
        <v>0</v>
      </c>
      <c r="M112" s="70">
        <f t="shared" si="9"/>
        <v>0</v>
      </c>
      <c r="N112" s="70">
        <f t="shared" si="10"/>
        <v>0</v>
      </c>
      <c r="O112" s="70">
        <f t="shared" si="11"/>
        <v>0</v>
      </c>
    </row>
    <row r="113" spans="1:15" ht="15.75" customHeight="1" x14ac:dyDescent="0.15">
      <c r="A113" s="321"/>
      <c r="B113" s="322"/>
      <c r="C113" s="390"/>
      <c r="D113" s="639" t="str">
        <f t="shared" si="7"/>
        <v/>
      </c>
      <c r="E113" s="324"/>
      <c r="F113" s="325"/>
      <c r="G113" s="326">
        <f t="shared" si="6"/>
        <v>0</v>
      </c>
      <c r="H113" s="327"/>
      <c r="J113">
        <v>110</v>
      </c>
      <c r="L113" s="31">
        <f t="shared" si="8"/>
        <v>0</v>
      </c>
      <c r="M113" s="70">
        <f t="shared" si="9"/>
        <v>0</v>
      </c>
      <c r="N113" s="70">
        <f t="shared" si="10"/>
        <v>0</v>
      </c>
      <c r="O113" s="70">
        <f t="shared" si="11"/>
        <v>0</v>
      </c>
    </row>
    <row r="114" spans="1:15" ht="15.75" customHeight="1" x14ac:dyDescent="0.15">
      <c r="A114" s="321"/>
      <c r="B114" s="322"/>
      <c r="C114" s="390"/>
      <c r="D114" s="639" t="str">
        <f t="shared" si="7"/>
        <v/>
      </c>
      <c r="E114" s="324"/>
      <c r="F114" s="325"/>
      <c r="G114" s="326">
        <f t="shared" si="6"/>
        <v>0</v>
      </c>
      <c r="H114" s="327"/>
      <c r="J114">
        <v>111</v>
      </c>
      <c r="L114" s="31">
        <f t="shared" si="8"/>
        <v>0</v>
      </c>
      <c r="M114" s="70">
        <f t="shared" si="9"/>
        <v>0</v>
      </c>
      <c r="N114" s="70">
        <f t="shared" si="10"/>
        <v>0</v>
      </c>
      <c r="O114" s="70">
        <f t="shared" si="11"/>
        <v>0</v>
      </c>
    </row>
    <row r="115" spans="1:15" ht="15.75" customHeight="1" x14ac:dyDescent="0.15">
      <c r="A115" s="321"/>
      <c r="B115" s="322"/>
      <c r="C115" s="390"/>
      <c r="D115" s="639" t="str">
        <f t="shared" si="7"/>
        <v/>
      </c>
      <c r="E115" s="324"/>
      <c r="F115" s="325"/>
      <c r="G115" s="326">
        <f t="shared" si="6"/>
        <v>0</v>
      </c>
      <c r="H115" s="327"/>
      <c r="J115">
        <v>112</v>
      </c>
      <c r="L115" s="31">
        <f t="shared" si="8"/>
        <v>0</v>
      </c>
      <c r="M115" s="70">
        <f t="shared" si="9"/>
        <v>0</v>
      </c>
      <c r="N115" s="70">
        <f t="shared" si="10"/>
        <v>0</v>
      </c>
      <c r="O115" s="70">
        <f t="shared" si="11"/>
        <v>0</v>
      </c>
    </row>
    <row r="116" spans="1:15" ht="15.75" customHeight="1" x14ac:dyDescent="0.15">
      <c r="A116" s="321"/>
      <c r="B116" s="322"/>
      <c r="C116" s="390"/>
      <c r="D116" s="639" t="str">
        <f t="shared" si="7"/>
        <v/>
      </c>
      <c r="E116" s="324"/>
      <c r="F116" s="325"/>
      <c r="G116" s="326">
        <f t="shared" si="6"/>
        <v>0</v>
      </c>
      <c r="H116" s="327"/>
      <c r="J116">
        <v>113</v>
      </c>
      <c r="L116" s="31">
        <f t="shared" si="8"/>
        <v>0</v>
      </c>
      <c r="M116" s="70">
        <f t="shared" si="9"/>
        <v>0</v>
      </c>
      <c r="N116" s="70">
        <f t="shared" si="10"/>
        <v>0</v>
      </c>
      <c r="O116" s="70">
        <f t="shared" si="11"/>
        <v>0</v>
      </c>
    </row>
    <row r="117" spans="1:15" ht="15.75" customHeight="1" x14ac:dyDescent="0.15">
      <c r="A117" s="321"/>
      <c r="B117" s="322"/>
      <c r="C117" s="390"/>
      <c r="D117" s="639" t="str">
        <f t="shared" si="7"/>
        <v/>
      </c>
      <c r="E117" s="324"/>
      <c r="F117" s="325"/>
      <c r="G117" s="326">
        <f t="shared" si="6"/>
        <v>0</v>
      </c>
      <c r="H117" s="327"/>
      <c r="J117">
        <v>114</v>
      </c>
      <c r="L117" s="31">
        <f t="shared" si="8"/>
        <v>0</v>
      </c>
      <c r="M117" s="70">
        <f t="shared" si="9"/>
        <v>0</v>
      </c>
      <c r="N117" s="70">
        <f t="shared" si="10"/>
        <v>0</v>
      </c>
      <c r="O117" s="70">
        <f t="shared" si="11"/>
        <v>0</v>
      </c>
    </row>
    <row r="118" spans="1:15" ht="15.75" customHeight="1" x14ac:dyDescent="0.15">
      <c r="A118" s="321"/>
      <c r="B118" s="322"/>
      <c r="C118" s="390"/>
      <c r="D118" s="639" t="str">
        <f t="shared" si="7"/>
        <v/>
      </c>
      <c r="E118" s="324"/>
      <c r="F118" s="325"/>
      <c r="G118" s="326">
        <f t="shared" si="6"/>
        <v>0</v>
      </c>
      <c r="H118" s="327"/>
      <c r="J118">
        <v>115</v>
      </c>
      <c r="L118" s="31">
        <f t="shared" si="8"/>
        <v>0</v>
      </c>
      <c r="M118" s="70">
        <f t="shared" si="9"/>
        <v>0</v>
      </c>
      <c r="N118" s="70">
        <f t="shared" si="10"/>
        <v>0</v>
      </c>
      <c r="O118" s="70">
        <f t="shared" si="11"/>
        <v>0</v>
      </c>
    </row>
    <row r="119" spans="1:15" ht="15.75" customHeight="1" x14ac:dyDescent="0.15">
      <c r="A119" s="321"/>
      <c r="B119" s="322"/>
      <c r="C119" s="390"/>
      <c r="D119" s="639" t="str">
        <f t="shared" si="7"/>
        <v/>
      </c>
      <c r="E119" s="324"/>
      <c r="F119" s="325"/>
      <c r="G119" s="326">
        <f t="shared" si="6"/>
        <v>0</v>
      </c>
      <c r="H119" s="327"/>
      <c r="J119">
        <v>116</v>
      </c>
      <c r="L119" s="31">
        <f t="shared" si="8"/>
        <v>0</v>
      </c>
      <c r="M119" s="70">
        <f t="shared" si="9"/>
        <v>0</v>
      </c>
      <c r="N119" s="70">
        <f t="shared" si="10"/>
        <v>0</v>
      </c>
      <c r="O119" s="70">
        <f t="shared" si="11"/>
        <v>0</v>
      </c>
    </row>
    <row r="120" spans="1:15" ht="15.75" customHeight="1" x14ac:dyDescent="0.15">
      <c r="A120" s="321"/>
      <c r="B120" s="322"/>
      <c r="C120" s="390"/>
      <c r="D120" s="639" t="str">
        <f t="shared" si="7"/>
        <v/>
      </c>
      <c r="E120" s="324"/>
      <c r="F120" s="325"/>
      <c r="G120" s="326">
        <f t="shared" si="6"/>
        <v>0</v>
      </c>
      <c r="H120" s="327"/>
      <c r="J120">
        <v>117</v>
      </c>
      <c r="L120" s="31">
        <f t="shared" si="8"/>
        <v>0</v>
      </c>
      <c r="M120" s="70">
        <f t="shared" si="9"/>
        <v>0</v>
      </c>
      <c r="N120" s="70">
        <f t="shared" si="10"/>
        <v>0</v>
      </c>
      <c r="O120" s="70">
        <f t="shared" si="11"/>
        <v>0</v>
      </c>
    </row>
    <row r="121" spans="1:15" ht="15.75" customHeight="1" x14ac:dyDescent="0.15">
      <c r="A121" s="321"/>
      <c r="B121" s="322"/>
      <c r="C121" s="390"/>
      <c r="D121" s="639" t="str">
        <f t="shared" si="7"/>
        <v/>
      </c>
      <c r="E121" s="324"/>
      <c r="F121" s="325"/>
      <c r="G121" s="326">
        <f t="shared" si="6"/>
        <v>0</v>
      </c>
      <c r="H121" s="327"/>
      <c r="J121">
        <v>118</v>
      </c>
      <c r="L121" s="31">
        <f t="shared" si="8"/>
        <v>0</v>
      </c>
      <c r="M121" s="70">
        <f t="shared" si="9"/>
        <v>0</v>
      </c>
      <c r="N121" s="70">
        <f t="shared" si="10"/>
        <v>0</v>
      </c>
      <c r="O121" s="70">
        <f t="shared" si="11"/>
        <v>0</v>
      </c>
    </row>
    <row r="122" spans="1:15" ht="15.75" customHeight="1" x14ac:dyDescent="0.15">
      <c r="A122" s="321"/>
      <c r="B122" s="322"/>
      <c r="C122" s="390"/>
      <c r="D122" s="639" t="str">
        <f t="shared" si="7"/>
        <v/>
      </c>
      <c r="E122" s="324"/>
      <c r="F122" s="325"/>
      <c r="G122" s="326">
        <f t="shared" si="6"/>
        <v>0</v>
      </c>
      <c r="H122" s="327"/>
      <c r="J122">
        <v>119</v>
      </c>
      <c r="L122" s="31">
        <f t="shared" si="8"/>
        <v>0</v>
      </c>
      <c r="M122" s="70">
        <f t="shared" si="9"/>
        <v>0</v>
      </c>
      <c r="N122" s="70">
        <f t="shared" si="10"/>
        <v>0</v>
      </c>
      <c r="O122" s="70">
        <f t="shared" si="11"/>
        <v>0</v>
      </c>
    </row>
    <row r="123" spans="1:15" ht="15.75" customHeight="1" x14ac:dyDescent="0.15">
      <c r="A123" s="321"/>
      <c r="B123" s="322"/>
      <c r="C123" s="390"/>
      <c r="D123" s="639" t="str">
        <f t="shared" si="7"/>
        <v/>
      </c>
      <c r="E123" s="324"/>
      <c r="F123" s="325"/>
      <c r="G123" s="326">
        <f t="shared" si="6"/>
        <v>0</v>
      </c>
      <c r="H123" s="327"/>
      <c r="J123">
        <v>120</v>
      </c>
      <c r="L123" s="31">
        <f t="shared" si="8"/>
        <v>0</v>
      </c>
      <c r="M123" s="70">
        <f t="shared" si="9"/>
        <v>0</v>
      </c>
      <c r="N123" s="70">
        <f t="shared" si="10"/>
        <v>0</v>
      </c>
      <c r="O123" s="70">
        <f t="shared" si="11"/>
        <v>0</v>
      </c>
    </row>
    <row r="124" spans="1:15" ht="15.75" customHeight="1" x14ac:dyDescent="0.15">
      <c r="A124" s="321"/>
      <c r="B124" s="322"/>
      <c r="C124" s="390"/>
      <c r="D124" s="639" t="str">
        <f t="shared" si="7"/>
        <v/>
      </c>
      <c r="E124" s="324"/>
      <c r="F124" s="325"/>
      <c r="G124" s="326">
        <f t="shared" si="6"/>
        <v>0</v>
      </c>
      <c r="H124" s="327"/>
      <c r="J124">
        <v>121</v>
      </c>
      <c r="L124" s="31">
        <f t="shared" si="8"/>
        <v>0</v>
      </c>
      <c r="M124" s="70">
        <f t="shared" si="9"/>
        <v>0</v>
      </c>
      <c r="N124" s="70">
        <f t="shared" si="10"/>
        <v>0</v>
      </c>
      <c r="O124" s="70">
        <f t="shared" si="11"/>
        <v>0</v>
      </c>
    </row>
    <row r="125" spans="1:15" ht="15.75" customHeight="1" x14ac:dyDescent="0.15">
      <c r="A125" s="321"/>
      <c r="B125" s="322"/>
      <c r="C125" s="390"/>
      <c r="D125" s="639" t="str">
        <f t="shared" si="7"/>
        <v/>
      </c>
      <c r="E125" s="324"/>
      <c r="F125" s="325"/>
      <c r="G125" s="326">
        <f t="shared" si="6"/>
        <v>0</v>
      </c>
      <c r="H125" s="327"/>
      <c r="J125">
        <v>122</v>
      </c>
      <c r="L125" s="31">
        <f t="shared" si="8"/>
        <v>0</v>
      </c>
      <c r="M125" s="70">
        <f t="shared" si="9"/>
        <v>0</v>
      </c>
      <c r="N125" s="70">
        <f t="shared" si="10"/>
        <v>0</v>
      </c>
      <c r="O125" s="70">
        <f t="shared" si="11"/>
        <v>0</v>
      </c>
    </row>
    <row r="126" spans="1:15" ht="15.75" customHeight="1" x14ac:dyDescent="0.15">
      <c r="A126" s="321"/>
      <c r="B126" s="322"/>
      <c r="C126" s="390"/>
      <c r="D126" s="639" t="str">
        <f t="shared" si="7"/>
        <v/>
      </c>
      <c r="E126" s="324"/>
      <c r="F126" s="325"/>
      <c r="G126" s="326">
        <f t="shared" si="6"/>
        <v>0</v>
      </c>
      <c r="H126" s="327"/>
      <c r="J126">
        <v>123</v>
      </c>
      <c r="L126" s="31">
        <f t="shared" si="8"/>
        <v>0</v>
      </c>
      <c r="M126" s="70">
        <f t="shared" si="9"/>
        <v>0</v>
      </c>
      <c r="N126" s="70">
        <f t="shared" si="10"/>
        <v>0</v>
      </c>
      <c r="O126" s="70">
        <f t="shared" si="11"/>
        <v>0</v>
      </c>
    </row>
    <row r="127" spans="1:15" ht="15.75" customHeight="1" x14ac:dyDescent="0.15">
      <c r="A127" s="321"/>
      <c r="B127" s="322"/>
      <c r="C127" s="390"/>
      <c r="D127" s="639" t="str">
        <f t="shared" si="7"/>
        <v/>
      </c>
      <c r="E127" s="324"/>
      <c r="F127" s="325"/>
      <c r="G127" s="326">
        <f t="shared" si="6"/>
        <v>0</v>
      </c>
      <c r="H127" s="327"/>
      <c r="J127">
        <v>124</v>
      </c>
      <c r="L127" s="31">
        <f t="shared" si="8"/>
        <v>0</v>
      </c>
      <c r="M127" s="70">
        <f t="shared" si="9"/>
        <v>0</v>
      </c>
      <c r="N127" s="70">
        <f t="shared" si="10"/>
        <v>0</v>
      </c>
      <c r="O127" s="70">
        <f t="shared" si="11"/>
        <v>0</v>
      </c>
    </row>
    <row r="128" spans="1:15" ht="15.75" customHeight="1" x14ac:dyDescent="0.15">
      <c r="A128" s="321"/>
      <c r="B128" s="322"/>
      <c r="C128" s="390"/>
      <c r="D128" s="639" t="str">
        <f t="shared" si="7"/>
        <v/>
      </c>
      <c r="E128" s="324"/>
      <c r="F128" s="325"/>
      <c r="G128" s="326">
        <f t="shared" si="6"/>
        <v>0</v>
      </c>
      <c r="H128" s="327"/>
      <c r="J128">
        <v>125</v>
      </c>
      <c r="L128" s="31">
        <f t="shared" si="8"/>
        <v>0</v>
      </c>
      <c r="M128" s="70">
        <f t="shared" si="9"/>
        <v>0</v>
      </c>
      <c r="N128" s="70">
        <f t="shared" si="10"/>
        <v>0</v>
      </c>
      <c r="O128" s="70">
        <f t="shared" si="11"/>
        <v>0</v>
      </c>
    </row>
    <row r="129" spans="1:15" ht="15.75" customHeight="1" x14ac:dyDescent="0.15">
      <c r="A129" s="321"/>
      <c r="B129" s="322"/>
      <c r="C129" s="390"/>
      <c r="D129" s="639" t="str">
        <f t="shared" si="7"/>
        <v/>
      </c>
      <c r="E129" s="324"/>
      <c r="F129" s="325"/>
      <c r="G129" s="326">
        <f t="shared" si="6"/>
        <v>0</v>
      </c>
      <c r="H129" s="327"/>
      <c r="J129">
        <v>126</v>
      </c>
      <c r="L129" s="31">
        <f t="shared" si="8"/>
        <v>0</v>
      </c>
      <c r="M129" s="70">
        <f t="shared" si="9"/>
        <v>0</v>
      </c>
      <c r="N129" s="70">
        <f t="shared" si="10"/>
        <v>0</v>
      </c>
      <c r="O129" s="70">
        <f t="shared" si="11"/>
        <v>0</v>
      </c>
    </row>
    <row r="130" spans="1:15" ht="15.75" customHeight="1" x14ac:dyDescent="0.15">
      <c r="A130" s="321"/>
      <c r="B130" s="322"/>
      <c r="C130" s="390"/>
      <c r="D130" s="639" t="str">
        <f t="shared" si="7"/>
        <v/>
      </c>
      <c r="E130" s="324"/>
      <c r="F130" s="325"/>
      <c r="G130" s="326">
        <f t="shared" si="6"/>
        <v>0</v>
      </c>
      <c r="H130" s="327"/>
      <c r="J130">
        <v>127</v>
      </c>
      <c r="L130" s="31">
        <f t="shared" si="8"/>
        <v>0</v>
      </c>
      <c r="M130" s="70">
        <f t="shared" si="9"/>
        <v>0</v>
      </c>
      <c r="N130" s="70">
        <f t="shared" si="10"/>
        <v>0</v>
      </c>
      <c r="O130" s="70">
        <f t="shared" si="11"/>
        <v>0</v>
      </c>
    </row>
    <row r="131" spans="1:15" ht="15.75" customHeight="1" x14ac:dyDescent="0.15">
      <c r="A131" s="321"/>
      <c r="B131" s="322"/>
      <c r="C131" s="390"/>
      <c r="D131" s="639" t="str">
        <f t="shared" si="7"/>
        <v/>
      </c>
      <c r="E131" s="324"/>
      <c r="F131" s="325"/>
      <c r="G131" s="326">
        <f t="shared" si="6"/>
        <v>0</v>
      </c>
      <c r="H131" s="327"/>
      <c r="J131">
        <v>128</v>
      </c>
      <c r="L131" s="31">
        <f t="shared" si="8"/>
        <v>0</v>
      </c>
      <c r="M131" s="70">
        <f t="shared" si="9"/>
        <v>0</v>
      </c>
      <c r="N131" s="70">
        <f t="shared" si="10"/>
        <v>0</v>
      </c>
      <c r="O131" s="70">
        <f t="shared" si="11"/>
        <v>0</v>
      </c>
    </row>
    <row r="132" spans="1:15" ht="15.75" customHeight="1" x14ac:dyDescent="0.15">
      <c r="A132" s="321"/>
      <c r="B132" s="322"/>
      <c r="C132" s="390"/>
      <c r="D132" s="639" t="str">
        <f t="shared" si="7"/>
        <v/>
      </c>
      <c r="E132" s="324"/>
      <c r="F132" s="325"/>
      <c r="G132" s="326">
        <f t="shared" si="6"/>
        <v>0</v>
      </c>
      <c r="H132" s="327"/>
      <c r="J132">
        <v>129</v>
      </c>
      <c r="L132" s="31">
        <f t="shared" si="8"/>
        <v>0</v>
      </c>
      <c r="M132" s="70">
        <f t="shared" si="9"/>
        <v>0</v>
      </c>
      <c r="N132" s="70">
        <f t="shared" si="10"/>
        <v>0</v>
      </c>
      <c r="O132" s="70">
        <f t="shared" si="11"/>
        <v>0</v>
      </c>
    </row>
    <row r="133" spans="1:15" ht="15.75" customHeight="1" x14ac:dyDescent="0.15">
      <c r="A133" s="321"/>
      <c r="B133" s="322"/>
      <c r="C133" s="390"/>
      <c r="D133" s="639" t="str">
        <f t="shared" si="7"/>
        <v/>
      </c>
      <c r="E133" s="324"/>
      <c r="F133" s="325"/>
      <c r="G133" s="326">
        <f t="shared" ref="G133:G196" si="12">G132+E133-F133</f>
        <v>0</v>
      </c>
      <c r="H133" s="327"/>
      <c r="J133">
        <v>130</v>
      </c>
      <c r="L133" s="31">
        <f t="shared" si="8"/>
        <v>0</v>
      </c>
      <c r="M133" s="70">
        <f t="shared" si="9"/>
        <v>0</v>
      </c>
      <c r="N133" s="70">
        <f t="shared" si="10"/>
        <v>0</v>
      </c>
      <c r="O133" s="70">
        <f t="shared" si="11"/>
        <v>0</v>
      </c>
    </row>
    <row r="134" spans="1:15" ht="15.75" customHeight="1" x14ac:dyDescent="0.15">
      <c r="A134" s="321"/>
      <c r="B134" s="322"/>
      <c r="C134" s="390"/>
      <c r="D134" s="639" t="str">
        <f t="shared" ref="D134:D197" si="13">IF(C134="","",VLOOKUP(C134,$S$342:$W$370,2))</f>
        <v/>
      </c>
      <c r="E134" s="324"/>
      <c r="F134" s="325"/>
      <c r="G134" s="326">
        <f t="shared" si="12"/>
        <v>0</v>
      </c>
      <c r="H134" s="327"/>
      <c r="J134">
        <v>131</v>
      </c>
      <c r="L134" s="31">
        <f t="shared" si="8"/>
        <v>0</v>
      </c>
      <c r="M134" s="70">
        <f t="shared" si="9"/>
        <v>0</v>
      </c>
      <c r="N134" s="70">
        <f t="shared" si="10"/>
        <v>0</v>
      </c>
      <c r="O134" s="70">
        <f t="shared" si="11"/>
        <v>0</v>
      </c>
    </row>
    <row r="135" spans="1:15" ht="15.75" customHeight="1" x14ac:dyDescent="0.15">
      <c r="A135" s="321"/>
      <c r="B135" s="322"/>
      <c r="C135" s="390"/>
      <c r="D135" s="639" t="str">
        <f t="shared" si="13"/>
        <v/>
      </c>
      <c r="E135" s="324"/>
      <c r="F135" s="325"/>
      <c r="G135" s="326">
        <f t="shared" si="12"/>
        <v>0</v>
      </c>
      <c r="H135" s="327"/>
      <c r="J135">
        <v>132</v>
      </c>
      <c r="L135" s="31">
        <f t="shared" ref="L135:L198" si="14">C135</f>
        <v>0</v>
      </c>
      <c r="M135" s="70">
        <f t="shared" ref="M135:M198" si="15">E135</f>
        <v>0</v>
      </c>
      <c r="N135" s="70">
        <f t="shared" ref="N135:N198" si="16">L135</f>
        <v>0</v>
      </c>
      <c r="O135" s="70">
        <f t="shared" ref="O135:O198" si="17">F135</f>
        <v>0</v>
      </c>
    </row>
    <row r="136" spans="1:15" ht="15.75" customHeight="1" x14ac:dyDescent="0.15">
      <c r="A136" s="321"/>
      <c r="B136" s="322"/>
      <c r="C136" s="390"/>
      <c r="D136" s="639" t="str">
        <f t="shared" si="13"/>
        <v/>
      </c>
      <c r="E136" s="324"/>
      <c r="F136" s="325"/>
      <c r="G136" s="326">
        <f t="shared" si="12"/>
        <v>0</v>
      </c>
      <c r="H136" s="327"/>
      <c r="J136">
        <v>133</v>
      </c>
      <c r="L136" s="31">
        <f t="shared" si="14"/>
        <v>0</v>
      </c>
      <c r="M136" s="70">
        <f t="shared" si="15"/>
        <v>0</v>
      </c>
      <c r="N136" s="70">
        <f t="shared" si="16"/>
        <v>0</v>
      </c>
      <c r="O136" s="70">
        <f t="shared" si="17"/>
        <v>0</v>
      </c>
    </row>
    <row r="137" spans="1:15" ht="15.75" customHeight="1" x14ac:dyDescent="0.15">
      <c r="A137" s="321"/>
      <c r="B137" s="322"/>
      <c r="C137" s="390"/>
      <c r="D137" s="639" t="str">
        <f t="shared" si="13"/>
        <v/>
      </c>
      <c r="E137" s="324"/>
      <c r="F137" s="325"/>
      <c r="G137" s="326">
        <f t="shared" si="12"/>
        <v>0</v>
      </c>
      <c r="H137" s="327"/>
      <c r="J137">
        <v>134</v>
      </c>
      <c r="L137" s="31">
        <f t="shared" si="14"/>
        <v>0</v>
      </c>
      <c r="M137" s="70">
        <f t="shared" si="15"/>
        <v>0</v>
      </c>
      <c r="N137" s="70">
        <f t="shared" si="16"/>
        <v>0</v>
      </c>
      <c r="O137" s="70">
        <f t="shared" si="17"/>
        <v>0</v>
      </c>
    </row>
    <row r="138" spans="1:15" ht="15.75" customHeight="1" x14ac:dyDescent="0.15">
      <c r="A138" s="321"/>
      <c r="B138" s="322"/>
      <c r="C138" s="390"/>
      <c r="D138" s="639" t="str">
        <f t="shared" si="13"/>
        <v/>
      </c>
      <c r="E138" s="324"/>
      <c r="F138" s="325"/>
      <c r="G138" s="326">
        <f t="shared" si="12"/>
        <v>0</v>
      </c>
      <c r="H138" s="327"/>
      <c r="J138">
        <v>135</v>
      </c>
      <c r="L138" s="31">
        <f t="shared" si="14"/>
        <v>0</v>
      </c>
      <c r="M138" s="70">
        <f t="shared" si="15"/>
        <v>0</v>
      </c>
      <c r="N138" s="70">
        <f t="shared" si="16"/>
        <v>0</v>
      </c>
      <c r="O138" s="70">
        <f t="shared" si="17"/>
        <v>0</v>
      </c>
    </row>
    <row r="139" spans="1:15" ht="15.75" customHeight="1" x14ac:dyDescent="0.15">
      <c r="A139" s="321"/>
      <c r="B139" s="322"/>
      <c r="C139" s="390"/>
      <c r="D139" s="639" t="str">
        <f t="shared" si="13"/>
        <v/>
      </c>
      <c r="E139" s="324"/>
      <c r="F139" s="325"/>
      <c r="G139" s="326">
        <f t="shared" si="12"/>
        <v>0</v>
      </c>
      <c r="H139" s="327"/>
      <c r="J139">
        <v>136</v>
      </c>
      <c r="L139" s="31">
        <f t="shared" si="14"/>
        <v>0</v>
      </c>
      <c r="M139" s="70">
        <f t="shared" si="15"/>
        <v>0</v>
      </c>
      <c r="N139" s="70">
        <f t="shared" si="16"/>
        <v>0</v>
      </c>
      <c r="O139" s="70">
        <f t="shared" si="17"/>
        <v>0</v>
      </c>
    </row>
    <row r="140" spans="1:15" ht="15.75" customHeight="1" x14ac:dyDescent="0.15">
      <c r="A140" s="321"/>
      <c r="B140" s="322"/>
      <c r="C140" s="390"/>
      <c r="D140" s="639" t="str">
        <f t="shared" si="13"/>
        <v/>
      </c>
      <c r="E140" s="324"/>
      <c r="F140" s="325"/>
      <c r="G140" s="326">
        <f t="shared" si="12"/>
        <v>0</v>
      </c>
      <c r="H140" s="327"/>
      <c r="J140">
        <v>137</v>
      </c>
      <c r="L140" s="31">
        <f t="shared" si="14"/>
        <v>0</v>
      </c>
      <c r="M140" s="70">
        <f t="shared" si="15"/>
        <v>0</v>
      </c>
      <c r="N140" s="70">
        <f t="shared" si="16"/>
        <v>0</v>
      </c>
      <c r="O140" s="70">
        <f t="shared" si="17"/>
        <v>0</v>
      </c>
    </row>
    <row r="141" spans="1:15" ht="15.75" customHeight="1" x14ac:dyDescent="0.15">
      <c r="A141" s="321"/>
      <c r="B141" s="322"/>
      <c r="C141" s="390"/>
      <c r="D141" s="639" t="str">
        <f t="shared" si="13"/>
        <v/>
      </c>
      <c r="E141" s="324"/>
      <c r="F141" s="325"/>
      <c r="G141" s="326">
        <f t="shared" si="12"/>
        <v>0</v>
      </c>
      <c r="H141" s="327"/>
      <c r="J141">
        <v>138</v>
      </c>
      <c r="L141" s="31">
        <f t="shared" si="14"/>
        <v>0</v>
      </c>
      <c r="M141" s="70">
        <f t="shared" si="15"/>
        <v>0</v>
      </c>
      <c r="N141" s="70">
        <f t="shared" si="16"/>
        <v>0</v>
      </c>
      <c r="O141" s="70">
        <f t="shared" si="17"/>
        <v>0</v>
      </c>
    </row>
    <row r="142" spans="1:15" ht="15.75" customHeight="1" x14ac:dyDescent="0.15">
      <c r="A142" s="321"/>
      <c r="B142" s="322"/>
      <c r="C142" s="390"/>
      <c r="D142" s="639" t="str">
        <f t="shared" si="13"/>
        <v/>
      </c>
      <c r="E142" s="324"/>
      <c r="F142" s="325"/>
      <c r="G142" s="326">
        <f t="shared" si="12"/>
        <v>0</v>
      </c>
      <c r="H142" s="327"/>
      <c r="J142">
        <v>139</v>
      </c>
      <c r="L142" s="31">
        <f t="shared" si="14"/>
        <v>0</v>
      </c>
      <c r="M142" s="70">
        <f t="shared" si="15"/>
        <v>0</v>
      </c>
      <c r="N142" s="70">
        <f t="shared" si="16"/>
        <v>0</v>
      </c>
      <c r="O142" s="70">
        <f t="shared" si="17"/>
        <v>0</v>
      </c>
    </row>
    <row r="143" spans="1:15" ht="15.75" customHeight="1" x14ac:dyDescent="0.15">
      <c r="A143" s="321"/>
      <c r="B143" s="322"/>
      <c r="C143" s="390"/>
      <c r="D143" s="639" t="str">
        <f t="shared" si="13"/>
        <v/>
      </c>
      <c r="E143" s="324"/>
      <c r="F143" s="325"/>
      <c r="G143" s="326">
        <f t="shared" si="12"/>
        <v>0</v>
      </c>
      <c r="H143" s="327"/>
      <c r="J143">
        <v>140</v>
      </c>
      <c r="L143" s="31">
        <f t="shared" si="14"/>
        <v>0</v>
      </c>
      <c r="M143" s="70">
        <f t="shared" si="15"/>
        <v>0</v>
      </c>
      <c r="N143" s="70">
        <f t="shared" si="16"/>
        <v>0</v>
      </c>
      <c r="O143" s="70">
        <f t="shared" si="17"/>
        <v>0</v>
      </c>
    </row>
    <row r="144" spans="1:15" ht="15.75" customHeight="1" x14ac:dyDescent="0.15">
      <c r="A144" s="321"/>
      <c r="B144" s="322"/>
      <c r="C144" s="390"/>
      <c r="D144" s="639" t="str">
        <f t="shared" si="13"/>
        <v/>
      </c>
      <c r="E144" s="324"/>
      <c r="F144" s="325"/>
      <c r="G144" s="326">
        <f t="shared" si="12"/>
        <v>0</v>
      </c>
      <c r="H144" s="327"/>
      <c r="J144">
        <v>141</v>
      </c>
      <c r="L144" s="31">
        <f t="shared" si="14"/>
        <v>0</v>
      </c>
      <c r="M144" s="70">
        <f t="shared" si="15"/>
        <v>0</v>
      </c>
      <c r="N144" s="70">
        <f t="shared" si="16"/>
        <v>0</v>
      </c>
      <c r="O144" s="70">
        <f t="shared" si="17"/>
        <v>0</v>
      </c>
    </row>
    <row r="145" spans="1:17" ht="15.75" customHeight="1" x14ac:dyDescent="0.15">
      <c r="A145" s="321"/>
      <c r="B145" s="322"/>
      <c r="C145" s="390"/>
      <c r="D145" s="639" t="str">
        <f t="shared" si="13"/>
        <v/>
      </c>
      <c r="E145" s="324"/>
      <c r="F145" s="325"/>
      <c r="G145" s="326">
        <f t="shared" si="12"/>
        <v>0</v>
      </c>
      <c r="H145" s="327"/>
      <c r="J145">
        <v>142</v>
      </c>
      <c r="L145" s="31">
        <f t="shared" si="14"/>
        <v>0</v>
      </c>
      <c r="M145" s="70">
        <f t="shared" si="15"/>
        <v>0</v>
      </c>
      <c r="N145" s="70">
        <f t="shared" si="16"/>
        <v>0</v>
      </c>
      <c r="O145" s="70">
        <f t="shared" si="17"/>
        <v>0</v>
      </c>
    </row>
    <row r="146" spans="1:17" ht="15.75" customHeight="1" x14ac:dyDescent="0.15">
      <c r="A146" s="321"/>
      <c r="B146" s="322"/>
      <c r="C146" s="390"/>
      <c r="D146" s="639" t="str">
        <f t="shared" si="13"/>
        <v/>
      </c>
      <c r="E146" s="324"/>
      <c r="F146" s="325"/>
      <c r="G146" s="326">
        <f t="shared" si="12"/>
        <v>0</v>
      </c>
      <c r="H146" s="327"/>
      <c r="J146">
        <v>143</v>
      </c>
      <c r="L146" s="31">
        <f t="shared" si="14"/>
        <v>0</v>
      </c>
      <c r="M146" s="70">
        <f t="shared" si="15"/>
        <v>0</v>
      </c>
      <c r="N146" s="70">
        <f t="shared" si="16"/>
        <v>0</v>
      </c>
      <c r="O146" s="70">
        <f t="shared" si="17"/>
        <v>0</v>
      </c>
    </row>
    <row r="147" spans="1:17" ht="15.75" customHeight="1" x14ac:dyDescent="0.15">
      <c r="A147" s="321"/>
      <c r="B147" s="322"/>
      <c r="C147" s="390"/>
      <c r="D147" s="639" t="str">
        <f t="shared" si="13"/>
        <v/>
      </c>
      <c r="E147" s="324"/>
      <c r="F147" s="325"/>
      <c r="G147" s="326">
        <f t="shared" si="12"/>
        <v>0</v>
      </c>
      <c r="H147" s="327"/>
      <c r="J147">
        <v>144</v>
      </c>
      <c r="L147" s="31">
        <f t="shared" si="14"/>
        <v>0</v>
      </c>
      <c r="M147" s="70">
        <f t="shared" si="15"/>
        <v>0</v>
      </c>
      <c r="N147" s="70">
        <f t="shared" si="16"/>
        <v>0</v>
      </c>
      <c r="O147" s="70">
        <f t="shared" si="17"/>
        <v>0</v>
      </c>
    </row>
    <row r="148" spans="1:17" ht="15.75" customHeight="1" x14ac:dyDescent="0.15">
      <c r="A148" s="321"/>
      <c r="B148" s="322"/>
      <c r="C148" s="390"/>
      <c r="D148" s="639" t="str">
        <f t="shared" si="13"/>
        <v/>
      </c>
      <c r="E148" s="324"/>
      <c r="F148" s="325"/>
      <c r="G148" s="326">
        <f t="shared" si="12"/>
        <v>0</v>
      </c>
      <c r="H148" s="327"/>
      <c r="J148">
        <v>145</v>
      </c>
      <c r="L148" s="31">
        <f t="shared" si="14"/>
        <v>0</v>
      </c>
      <c r="M148" s="70">
        <f t="shared" si="15"/>
        <v>0</v>
      </c>
      <c r="N148" s="70">
        <f t="shared" si="16"/>
        <v>0</v>
      </c>
      <c r="O148" s="70">
        <f t="shared" si="17"/>
        <v>0</v>
      </c>
    </row>
    <row r="149" spans="1:17" ht="15.75" customHeight="1" x14ac:dyDescent="0.15">
      <c r="A149" s="321"/>
      <c r="B149" s="322"/>
      <c r="C149" s="390"/>
      <c r="D149" s="639" t="str">
        <f t="shared" si="13"/>
        <v/>
      </c>
      <c r="E149" s="324"/>
      <c r="F149" s="325"/>
      <c r="G149" s="326">
        <f t="shared" si="12"/>
        <v>0</v>
      </c>
      <c r="H149" s="327"/>
      <c r="J149">
        <v>146</v>
      </c>
      <c r="L149" s="31">
        <f t="shared" si="14"/>
        <v>0</v>
      </c>
      <c r="M149" s="70">
        <f t="shared" si="15"/>
        <v>0</v>
      </c>
      <c r="N149" s="70">
        <f t="shared" si="16"/>
        <v>0</v>
      </c>
      <c r="O149" s="70">
        <f t="shared" si="17"/>
        <v>0</v>
      </c>
    </row>
    <row r="150" spans="1:17" ht="15.75" customHeight="1" x14ac:dyDescent="0.15">
      <c r="A150" s="321"/>
      <c r="B150" s="322"/>
      <c r="C150" s="390"/>
      <c r="D150" s="639" t="str">
        <f t="shared" si="13"/>
        <v/>
      </c>
      <c r="E150" s="324"/>
      <c r="F150" s="325"/>
      <c r="G150" s="326">
        <f t="shared" si="12"/>
        <v>0</v>
      </c>
      <c r="H150" s="327"/>
      <c r="J150">
        <v>147</v>
      </c>
      <c r="L150" s="31">
        <f t="shared" si="14"/>
        <v>0</v>
      </c>
      <c r="M150" s="70">
        <f t="shared" si="15"/>
        <v>0</v>
      </c>
      <c r="N150" s="70">
        <f t="shared" si="16"/>
        <v>0</v>
      </c>
      <c r="O150" s="70">
        <f t="shared" si="17"/>
        <v>0</v>
      </c>
    </row>
    <row r="151" spans="1:17" ht="15.75" customHeight="1" x14ac:dyDescent="0.15">
      <c r="A151" s="321"/>
      <c r="B151" s="322"/>
      <c r="C151" s="390"/>
      <c r="D151" s="639" t="str">
        <f t="shared" si="13"/>
        <v/>
      </c>
      <c r="E151" s="324"/>
      <c r="F151" s="325"/>
      <c r="G151" s="326">
        <f t="shared" si="12"/>
        <v>0</v>
      </c>
      <c r="H151" s="327"/>
      <c r="J151">
        <v>148</v>
      </c>
      <c r="L151" s="31">
        <f t="shared" si="14"/>
        <v>0</v>
      </c>
      <c r="M151" s="70">
        <f t="shared" si="15"/>
        <v>0</v>
      </c>
      <c r="N151" s="70">
        <f t="shared" si="16"/>
        <v>0</v>
      </c>
      <c r="O151" s="70">
        <f t="shared" si="17"/>
        <v>0</v>
      </c>
    </row>
    <row r="152" spans="1:17" ht="15.75" customHeight="1" x14ac:dyDescent="0.15">
      <c r="A152" s="321"/>
      <c r="B152" s="322"/>
      <c r="C152" s="390"/>
      <c r="D152" s="639" t="str">
        <f t="shared" si="13"/>
        <v/>
      </c>
      <c r="E152" s="324"/>
      <c r="F152" s="325"/>
      <c r="G152" s="326">
        <f t="shared" si="12"/>
        <v>0</v>
      </c>
      <c r="H152" s="327"/>
      <c r="J152">
        <v>149</v>
      </c>
      <c r="L152" s="31">
        <f t="shared" si="14"/>
        <v>0</v>
      </c>
      <c r="M152" s="70">
        <f t="shared" si="15"/>
        <v>0</v>
      </c>
      <c r="N152" s="70">
        <f t="shared" si="16"/>
        <v>0</v>
      </c>
      <c r="O152" s="70">
        <f t="shared" si="17"/>
        <v>0</v>
      </c>
      <c r="Q152" s="102"/>
    </row>
    <row r="153" spans="1:17" ht="15.75" customHeight="1" x14ac:dyDescent="0.15">
      <c r="A153" s="321"/>
      <c r="B153" s="322"/>
      <c r="C153" s="390"/>
      <c r="D153" s="639" t="str">
        <f t="shared" si="13"/>
        <v/>
      </c>
      <c r="E153" s="324"/>
      <c r="F153" s="325"/>
      <c r="G153" s="326">
        <f t="shared" si="12"/>
        <v>0</v>
      </c>
      <c r="H153" s="327"/>
      <c r="J153">
        <v>150</v>
      </c>
      <c r="L153" s="31">
        <f t="shared" si="14"/>
        <v>0</v>
      </c>
      <c r="M153" s="70">
        <f t="shared" si="15"/>
        <v>0</v>
      </c>
      <c r="N153" s="70">
        <f t="shared" si="16"/>
        <v>0</v>
      </c>
      <c r="O153" s="70">
        <f t="shared" si="17"/>
        <v>0</v>
      </c>
    </row>
    <row r="154" spans="1:17" ht="15.75" customHeight="1" x14ac:dyDescent="0.15">
      <c r="A154" s="321"/>
      <c r="B154" s="322"/>
      <c r="C154" s="390"/>
      <c r="D154" s="639" t="str">
        <f t="shared" si="13"/>
        <v/>
      </c>
      <c r="E154" s="324"/>
      <c r="F154" s="325"/>
      <c r="G154" s="326">
        <f t="shared" si="12"/>
        <v>0</v>
      </c>
      <c r="H154" s="327"/>
      <c r="J154">
        <v>151</v>
      </c>
      <c r="L154" s="31">
        <f t="shared" si="14"/>
        <v>0</v>
      </c>
      <c r="M154" s="70">
        <f t="shared" si="15"/>
        <v>0</v>
      </c>
      <c r="N154" s="70">
        <f t="shared" si="16"/>
        <v>0</v>
      </c>
      <c r="O154" s="70">
        <f t="shared" si="17"/>
        <v>0</v>
      </c>
    </row>
    <row r="155" spans="1:17" ht="15.75" customHeight="1" x14ac:dyDescent="0.15">
      <c r="A155" s="321"/>
      <c r="B155" s="322"/>
      <c r="C155" s="390"/>
      <c r="D155" s="639" t="str">
        <f t="shared" si="13"/>
        <v/>
      </c>
      <c r="E155" s="324"/>
      <c r="F155" s="325"/>
      <c r="G155" s="326">
        <f t="shared" si="12"/>
        <v>0</v>
      </c>
      <c r="H155" s="327"/>
      <c r="J155">
        <v>152</v>
      </c>
      <c r="L155" s="31">
        <f t="shared" si="14"/>
        <v>0</v>
      </c>
      <c r="M155" s="70">
        <f t="shared" si="15"/>
        <v>0</v>
      </c>
      <c r="N155" s="70">
        <f t="shared" si="16"/>
        <v>0</v>
      </c>
      <c r="O155" s="70">
        <f t="shared" si="17"/>
        <v>0</v>
      </c>
    </row>
    <row r="156" spans="1:17" ht="15.75" customHeight="1" x14ac:dyDescent="0.15">
      <c r="A156" s="321"/>
      <c r="B156" s="322"/>
      <c r="C156" s="390"/>
      <c r="D156" s="639" t="str">
        <f t="shared" si="13"/>
        <v/>
      </c>
      <c r="E156" s="324"/>
      <c r="F156" s="325"/>
      <c r="G156" s="326">
        <f t="shared" si="12"/>
        <v>0</v>
      </c>
      <c r="H156" s="327"/>
      <c r="J156">
        <v>153</v>
      </c>
      <c r="L156" s="31">
        <f t="shared" si="14"/>
        <v>0</v>
      </c>
      <c r="M156" s="70">
        <f t="shared" si="15"/>
        <v>0</v>
      </c>
      <c r="N156" s="70">
        <f t="shared" si="16"/>
        <v>0</v>
      </c>
      <c r="O156" s="70">
        <f t="shared" si="17"/>
        <v>0</v>
      </c>
    </row>
    <row r="157" spans="1:17" ht="15.75" customHeight="1" x14ac:dyDescent="0.15">
      <c r="A157" s="321"/>
      <c r="B157" s="322"/>
      <c r="C157" s="390"/>
      <c r="D157" s="639" t="str">
        <f t="shared" si="13"/>
        <v/>
      </c>
      <c r="E157" s="324"/>
      <c r="F157" s="325"/>
      <c r="G157" s="326">
        <f t="shared" si="12"/>
        <v>0</v>
      </c>
      <c r="H157" s="327"/>
      <c r="J157">
        <v>154</v>
      </c>
      <c r="L157" s="31">
        <f t="shared" si="14"/>
        <v>0</v>
      </c>
      <c r="M157" s="70">
        <f t="shared" si="15"/>
        <v>0</v>
      </c>
      <c r="N157" s="70">
        <f t="shared" si="16"/>
        <v>0</v>
      </c>
      <c r="O157" s="70">
        <f t="shared" si="17"/>
        <v>0</v>
      </c>
    </row>
    <row r="158" spans="1:17" ht="15.75" customHeight="1" x14ac:dyDescent="0.15">
      <c r="A158" s="321"/>
      <c r="B158" s="322"/>
      <c r="C158" s="390"/>
      <c r="D158" s="639" t="str">
        <f t="shared" si="13"/>
        <v/>
      </c>
      <c r="E158" s="324"/>
      <c r="F158" s="325"/>
      <c r="G158" s="326">
        <f t="shared" si="12"/>
        <v>0</v>
      </c>
      <c r="H158" s="327"/>
      <c r="J158">
        <v>155</v>
      </c>
      <c r="L158" s="31">
        <f t="shared" si="14"/>
        <v>0</v>
      </c>
      <c r="M158" s="70">
        <f t="shared" si="15"/>
        <v>0</v>
      </c>
      <c r="N158" s="70">
        <f t="shared" si="16"/>
        <v>0</v>
      </c>
      <c r="O158" s="70">
        <f t="shared" si="17"/>
        <v>0</v>
      </c>
    </row>
    <row r="159" spans="1:17" ht="15.75" customHeight="1" x14ac:dyDescent="0.15">
      <c r="A159" s="321"/>
      <c r="B159" s="322"/>
      <c r="C159" s="390"/>
      <c r="D159" s="639" t="str">
        <f t="shared" si="13"/>
        <v/>
      </c>
      <c r="E159" s="324"/>
      <c r="F159" s="325"/>
      <c r="G159" s="326">
        <f t="shared" si="12"/>
        <v>0</v>
      </c>
      <c r="H159" s="327"/>
      <c r="J159">
        <v>156</v>
      </c>
      <c r="L159" s="31">
        <f t="shared" si="14"/>
        <v>0</v>
      </c>
      <c r="M159" s="70">
        <f t="shared" si="15"/>
        <v>0</v>
      </c>
      <c r="N159" s="70">
        <f t="shared" si="16"/>
        <v>0</v>
      </c>
      <c r="O159" s="70">
        <f t="shared" si="17"/>
        <v>0</v>
      </c>
    </row>
    <row r="160" spans="1:17" ht="15.75" customHeight="1" x14ac:dyDescent="0.15">
      <c r="A160" s="321"/>
      <c r="B160" s="322"/>
      <c r="C160" s="390"/>
      <c r="D160" s="639" t="str">
        <f t="shared" si="13"/>
        <v/>
      </c>
      <c r="E160" s="324"/>
      <c r="F160" s="325"/>
      <c r="G160" s="326">
        <f t="shared" si="12"/>
        <v>0</v>
      </c>
      <c r="H160" s="327"/>
      <c r="J160">
        <v>157</v>
      </c>
      <c r="L160" s="31">
        <f t="shared" si="14"/>
        <v>0</v>
      </c>
      <c r="M160" s="70">
        <f t="shared" si="15"/>
        <v>0</v>
      </c>
      <c r="N160" s="70">
        <f t="shared" si="16"/>
        <v>0</v>
      </c>
      <c r="O160" s="70">
        <f t="shared" si="17"/>
        <v>0</v>
      </c>
    </row>
    <row r="161" spans="1:15" ht="15.75" customHeight="1" x14ac:dyDescent="0.15">
      <c r="A161" s="321"/>
      <c r="B161" s="322"/>
      <c r="C161" s="390"/>
      <c r="D161" s="639" t="str">
        <f t="shared" si="13"/>
        <v/>
      </c>
      <c r="E161" s="324"/>
      <c r="F161" s="325"/>
      <c r="G161" s="326">
        <f t="shared" si="12"/>
        <v>0</v>
      </c>
      <c r="H161" s="327"/>
      <c r="J161">
        <v>158</v>
      </c>
      <c r="L161" s="31">
        <f t="shared" si="14"/>
        <v>0</v>
      </c>
      <c r="M161" s="70">
        <f t="shared" si="15"/>
        <v>0</v>
      </c>
      <c r="N161" s="70">
        <f t="shared" si="16"/>
        <v>0</v>
      </c>
      <c r="O161" s="70">
        <f t="shared" si="17"/>
        <v>0</v>
      </c>
    </row>
    <row r="162" spans="1:15" ht="15.75" customHeight="1" x14ac:dyDescent="0.15">
      <c r="A162" s="321"/>
      <c r="B162" s="322"/>
      <c r="C162" s="390"/>
      <c r="D162" s="639" t="str">
        <f t="shared" si="13"/>
        <v/>
      </c>
      <c r="E162" s="324"/>
      <c r="F162" s="325"/>
      <c r="G162" s="326">
        <f t="shared" si="12"/>
        <v>0</v>
      </c>
      <c r="H162" s="327"/>
      <c r="J162">
        <v>159</v>
      </c>
      <c r="L162" s="31">
        <f t="shared" si="14"/>
        <v>0</v>
      </c>
      <c r="M162" s="70">
        <f t="shared" si="15"/>
        <v>0</v>
      </c>
      <c r="N162" s="70">
        <f t="shared" si="16"/>
        <v>0</v>
      </c>
      <c r="O162" s="70">
        <f t="shared" si="17"/>
        <v>0</v>
      </c>
    </row>
    <row r="163" spans="1:15" ht="15.75" customHeight="1" x14ac:dyDescent="0.15">
      <c r="A163" s="321"/>
      <c r="B163" s="322"/>
      <c r="C163" s="390"/>
      <c r="D163" s="639" t="str">
        <f t="shared" si="13"/>
        <v/>
      </c>
      <c r="E163" s="324"/>
      <c r="F163" s="325"/>
      <c r="G163" s="326">
        <f t="shared" si="12"/>
        <v>0</v>
      </c>
      <c r="H163" s="327"/>
      <c r="J163">
        <v>160</v>
      </c>
      <c r="L163" s="31">
        <f t="shared" si="14"/>
        <v>0</v>
      </c>
      <c r="M163" s="70">
        <f t="shared" si="15"/>
        <v>0</v>
      </c>
      <c r="N163" s="70">
        <f t="shared" si="16"/>
        <v>0</v>
      </c>
      <c r="O163" s="70">
        <f t="shared" si="17"/>
        <v>0</v>
      </c>
    </row>
    <row r="164" spans="1:15" ht="15.75" customHeight="1" x14ac:dyDescent="0.15">
      <c r="A164" s="321"/>
      <c r="B164" s="322"/>
      <c r="C164" s="390"/>
      <c r="D164" s="639" t="str">
        <f t="shared" si="13"/>
        <v/>
      </c>
      <c r="E164" s="324"/>
      <c r="F164" s="325"/>
      <c r="G164" s="326">
        <f t="shared" si="12"/>
        <v>0</v>
      </c>
      <c r="H164" s="327"/>
      <c r="J164">
        <v>161</v>
      </c>
      <c r="L164" s="31">
        <f t="shared" si="14"/>
        <v>0</v>
      </c>
      <c r="M164" s="70">
        <f t="shared" si="15"/>
        <v>0</v>
      </c>
      <c r="N164" s="70">
        <f t="shared" si="16"/>
        <v>0</v>
      </c>
      <c r="O164" s="70">
        <f t="shared" si="17"/>
        <v>0</v>
      </c>
    </row>
    <row r="165" spans="1:15" ht="15.75" customHeight="1" x14ac:dyDescent="0.15">
      <c r="A165" s="321"/>
      <c r="B165" s="322"/>
      <c r="C165" s="390"/>
      <c r="D165" s="639" t="str">
        <f t="shared" si="13"/>
        <v/>
      </c>
      <c r="E165" s="324"/>
      <c r="F165" s="325"/>
      <c r="G165" s="326">
        <f t="shared" si="12"/>
        <v>0</v>
      </c>
      <c r="H165" s="327"/>
      <c r="J165">
        <v>162</v>
      </c>
      <c r="L165" s="31">
        <f t="shared" si="14"/>
        <v>0</v>
      </c>
      <c r="M165" s="70">
        <f t="shared" si="15"/>
        <v>0</v>
      </c>
      <c r="N165" s="70">
        <f t="shared" si="16"/>
        <v>0</v>
      </c>
      <c r="O165" s="70">
        <f t="shared" si="17"/>
        <v>0</v>
      </c>
    </row>
    <row r="166" spans="1:15" ht="15.75" customHeight="1" x14ac:dyDescent="0.15">
      <c r="A166" s="321"/>
      <c r="B166" s="322"/>
      <c r="C166" s="390"/>
      <c r="D166" s="639" t="str">
        <f t="shared" si="13"/>
        <v/>
      </c>
      <c r="E166" s="324"/>
      <c r="F166" s="325"/>
      <c r="G166" s="326">
        <f t="shared" si="12"/>
        <v>0</v>
      </c>
      <c r="H166" s="327"/>
      <c r="J166">
        <v>163</v>
      </c>
      <c r="L166" s="31">
        <f t="shared" si="14"/>
        <v>0</v>
      </c>
      <c r="M166" s="70">
        <f t="shared" si="15"/>
        <v>0</v>
      </c>
      <c r="N166" s="70">
        <f t="shared" si="16"/>
        <v>0</v>
      </c>
      <c r="O166" s="70">
        <f t="shared" si="17"/>
        <v>0</v>
      </c>
    </row>
    <row r="167" spans="1:15" ht="15.75" customHeight="1" x14ac:dyDescent="0.15">
      <c r="A167" s="321"/>
      <c r="B167" s="322"/>
      <c r="C167" s="390"/>
      <c r="D167" s="639" t="str">
        <f t="shared" si="13"/>
        <v/>
      </c>
      <c r="E167" s="324"/>
      <c r="F167" s="325"/>
      <c r="G167" s="326">
        <f t="shared" si="12"/>
        <v>0</v>
      </c>
      <c r="H167" s="327"/>
      <c r="J167">
        <v>164</v>
      </c>
      <c r="L167" s="31">
        <f t="shared" si="14"/>
        <v>0</v>
      </c>
      <c r="M167" s="70">
        <f t="shared" si="15"/>
        <v>0</v>
      </c>
      <c r="N167" s="70">
        <f t="shared" si="16"/>
        <v>0</v>
      </c>
      <c r="O167" s="70">
        <f t="shared" si="17"/>
        <v>0</v>
      </c>
    </row>
    <row r="168" spans="1:15" ht="15.75" customHeight="1" x14ac:dyDescent="0.15">
      <c r="A168" s="321"/>
      <c r="B168" s="322"/>
      <c r="C168" s="390"/>
      <c r="D168" s="639" t="str">
        <f t="shared" si="13"/>
        <v/>
      </c>
      <c r="E168" s="324"/>
      <c r="F168" s="325"/>
      <c r="G168" s="326">
        <f t="shared" si="12"/>
        <v>0</v>
      </c>
      <c r="H168" s="327"/>
      <c r="J168">
        <v>165</v>
      </c>
      <c r="L168" s="31">
        <f t="shared" si="14"/>
        <v>0</v>
      </c>
      <c r="M168" s="70">
        <f t="shared" si="15"/>
        <v>0</v>
      </c>
      <c r="N168" s="70">
        <f t="shared" si="16"/>
        <v>0</v>
      </c>
      <c r="O168" s="70">
        <f t="shared" si="17"/>
        <v>0</v>
      </c>
    </row>
    <row r="169" spans="1:15" ht="15.75" customHeight="1" x14ac:dyDescent="0.15">
      <c r="A169" s="321"/>
      <c r="B169" s="322"/>
      <c r="C169" s="390"/>
      <c r="D169" s="639" t="str">
        <f t="shared" si="13"/>
        <v/>
      </c>
      <c r="E169" s="324"/>
      <c r="F169" s="325"/>
      <c r="G169" s="326">
        <f t="shared" si="12"/>
        <v>0</v>
      </c>
      <c r="H169" s="327"/>
      <c r="J169">
        <v>166</v>
      </c>
      <c r="L169" s="31">
        <f t="shared" si="14"/>
        <v>0</v>
      </c>
      <c r="M169" s="70">
        <f t="shared" si="15"/>
        <v>0</v>
      </c>
      <c r="N169" s="70">
        <f t="shared" si="16"/>
        <v>0</v>
      </c>
      <c r="O169" s="70">
        <f t="shared" si="17"/>
        <v>0</v>
      </c>
    </row>
    <row r="170" spans="1:15" ht="15.75" customHeight="1" x14ac:dyDescent="0.15">
      <c r="A170" s="321"/>
      <c r="B170" s="322"/>
      <c r="C170" s="390"/>
      <c r="D170" s="639" t="str">
        <f t="shared" si="13"/>
        <v/>
      </c>
      <c r="E170" s="324"/>
      <c r="F170" s="325"/>
      <c r="G170" s="326">
        <f t="shared" si="12"/>
        <v>0</v>
      </c>
      <c r="H170" s="327"/>
      <c r="J170">
        <v>167</v>
      </c>
      <c r="L170" s="31">
        <f t="shared" si="14"/>
        <v>0</v>
      </c>
      <c r="M170" s="70">
        <f t="shared" si="15"/>
        <v>0</v>
      </c>
      <c r="N170" s="70">
        <f t="shared" si="16"/>
        <v>0</v>
      </c>
      <c r="O170" s="70">
        <f t="shared" si="17"/>
        <v>0</v>
      </c>
    </row>
    <row r="171" spans="1:15" ht="15.75" customHeight="1" x14ac:dyDescent="0.15">
      <c r="A171" s="321"/>
      <c r="B171" s="322"/>
      <c r="C171" s="390"/>
      <c r="D171" s="639" t="str">
        <f t="shared" si="13"/>
        <v/>
      </c>
      <c r="E171" s="324"/>
      <c r="F171" s="325"/>
      <c r="G171" s="326">
        <f t="shared" si="12"/>
        <v>0</v>
      </c>
      <c r="H171" s="327"/>
      <c r="J171">
        <v>168</v>
      </c>
      <c r="L171" s="31">
        <f t="shared" si="14"/>
        <v>0</v>
      </c>
      <c r="M171" s="70">
        <f t="shared" si="15"/>
        <v>0</v>
      </c>
      <c r="N171" s="70">
        <f t="shared" si="16"/>
        <v>0</v>
      </c>
      <c r="O171" s="70">
        <f t="shared" si="17"/>
        <v>0</v>
      </c>
    </row>
    <row r="172" spans="1:15" ht="15.75" customHeight="1" x14ac:dyDescent="0.15">
      <c r="A172" s="321"/>
      <c r="B172" s="322"/>
      <c r="C172" s="390"/>
      <c r="D172" s="639" t="str">
        <f t="shared" si="13"/>
        <v/>
      </c>
      <c r="E172" s="324"/>
      <c r="F172" s="325"/>
      <c r="G172" s="326">
        <f t="shared" si="12"/>
        <v>0</v>
      </c>
      <c r="H172" s="327"/>
      <c r="J172">
        <v>169</v>
      </c>
      <c r="L172" s="31">
        <f t="shared" si="14"/>
        <v>0</v>
      </c>
      <c r="M172" s="70">
        <f t="shared" si="15"/>
        <v>0</v>
      </c>
      <c r="N172" s="70">
        <f t="shared" si="16"/>
        <v>0</v>
      </c>
      <c r="O172" s="70">
        <f t="shared" si="17"/>
        <v>0</v>
      </c>
    </row>
    <row r="173" spans="1:15" ht="15.75" customHeight="1" x14ac:dyDescent="0.15">
      <c r="A173" s="321"/>
      <c r="B173" s="322"/>
      <c r="C173" s="390"/>
      <c r="D173" s="639" t="str">
        <f t="shared" si="13"/>
        <v/>
      </c>
      <c r="E173" s="324"/>
      <c r="F173" s="325"/>
      <c r="G173" s="326">
        <f t="shared" si="12"/>
        <v>0</v>
      </c>
      <c r="H173" s="327"/>
      <c r="J173">
        <v>170</v>
      </c>
      <c r="L173" s="31">
        <f t="shared" si="14"/>
        <v>0</v>
      </c>
      <c r="M173" s="70">
        <f t="shared" si="15"/>
        <v>0</v>
      </c>
      <c r="N173" s="70">
        <f t="shared" si="16"/>
        <v>0</v>
      </c>
      <c r="O173" s="70">
        <f t="shared" si="17"/>
        <v>0</v>
      </c>
    </row>
    <row r="174" spans="1:15" ht="15.75" customHeight="1" x14ac:dyDescent="0.15">
      <c r="A174" s="321"/>
      <c r="B174" s="322"/>
      <c r="C174" s="390"/>
      <c r="D174" s="639" t="str">
        <f t="shared" si="13"/>
        <v/>
      </c>
      <c r="E174" s="324"/>
      <c r="F174" s="325"/>
      <c r="G174" s="326">
        <f t="shared" si="12"/>
        <v>0</v>
      </c>
      <c r="H174" s="327"/>
      <c r="J174">
        <v>171</v>
      </c>
      <c r="L174" s="31">
        <f t="shared" si="14"/>
        <v>0</v>
      </c>
      <c r="M174" s="70">
        <f t="shared" si="15"/>
        <v>0</v>
      </c>
      <c r="N174" s="70">
        <f t="shared" si="16"/>
        <v>0</v>
      </c>
      <c r="O174" s="70">
        <f t="shared" si="17"/>
        <v>0</v>
      </c>
    </row>
    <row r="175" spans="1:15" ht="15.75" customHeight="1" x14ac:dyDescent="0.15">
      <c r="A175" s="321"/>
      <c r="B175" s="322"/>
      <c r="C175" s="390"/>
      <c r="D175" s="639" t="str">
        <f t="shared" si="13"/>
        <v/>
      </c>
      <c r="E175" s="324"/>
      <c r="F175" s="325"/>
      <c r="G175" s="326">
        <f t="shared" si="12"/>
        <v>0</v>
      </c>
      <c r="H175" s="327"/>
      <c r="J175">
        <v>172</v>
      </c>
      <c r="L175" s="31">
        <f t="shared" si="14"/>
        <v>0</v>
      </c>
      <c r="M175" s="70">
        <f t="shared" si="15"/>
        <v>0</v>
      </c>
      <c r="N175" s="70">
        <f t="shared" si="16"/>
        <v>0</v>
      </c>
      <c r="O175" s="70">
        <f t="shared" si="17"/>
        <v>0</v>
      </c>
    </row>
    <row r="176" spans="1:15" ht="15.75" customHeight="1" x14ac:dyDescent="0.15">
      <c r="A176" s="321"/>
      <c r="B176" s="322"/>
      <c r="C176" s="390"/>
      <c r="D176" s="639" t="str">
        <f t="shared" si="13"/>
        <v/>
      </c>
      <c r="E176" s="324"/>
      <c r="F176" s="325"/>
      <c r="G176" s="326">
        <f t="shared" si="12"/>
        <v>0</v>
      </c>
      <c r="H176" s="327"/>
      <c r="J176">
        <v>173</v>
      </c>
      <c r="L176" s="31">
        <f t="shared" si="14"/>
        <v>0</v>
      </c>
      <c r="M176" s="70">
        <f t="shared" si="15"/>
        <v>0</v>
      </c>
      <c r="N176" s="70">
        <f t="shared" si="16"/>
        <v>0</v>
      </c>
      <c r="O176" s="70">
        <f t="shared" si="17"/>
        <v>0</v>
      </c>
    </row>
    <row r="177" spans="1:15" ht="15.75" customHeight="1" x14ac:dyDescent="0.15">
      <c r="A177" s="321"/>
      <c r="B177" s="322"/>
      <c r="C177" s="390"/>
      <c r="D177" s="639" t="str">
        <f t="shared" si="13"/>
        <v/>
      </c>
      <c r="E177" s="324"/>
      <c r="F177" s="325"/>
      <c r="G177" s="326">
        <f t="shared" si="12"/>
        <v>0</v>
      </c>
      <c r="H177" s="327"/>
      <c r="J177">
        <v>174</v>
      </c>
      <c r="L177" s="31">
        <f t="shared" si="14"/>
        <v>0</v>
      </c>
      <c r="M177" s="70">
        <f t="shared" si="15"/>
        <v>0</v>
      </c>
      <c r="N177" s="70">
        <f t="shared" si="16"/>
        <v>0</v>
      </c>
      <c r="O177" s="70">
        <f t="shared" si="17"/>
        <v>0</v>
      </c>
    </row>
    <row r="178" spans="1:15" ht="15.75" customHeight="1" x14ac:dyDescent="0.15">
      <c r="A178" s="321"/>
      <c r="B178" s="322"/>
      <c r="C178" s="390"/>
      <c r="D178" s="639" t="str">
        <f t="shared" si="13"/>
        <v/>
      </c>
      <c r="E178" s="324"/>
      <c r="F178" s="325"/>
      <c r="G178" s="326">
        <f t="shared" si="12"/>
        <v>0</v>
      </c>
      <c r="H178" s="327"/>
      <c r="J178">
        <v>175</v>
      </c>
      <c r="L178" s="31">
        <f t="shared" si="14"/>
        <v>0</v>
      </c>
      <c r="M178" s="70">
        <f t="shared" si="15"/>
        <v>0</v>
      </c>
      <c r="N178" s="70">
        <f t="shared" si="16"/>
        <v>0</v>
      </c>
      <c r="O178" s="70">
        <f t="shared" si="17"/>
        <v>0</v>
      </c>
    </row>
    <row r="179" spans="1:15" ht="15.75" customHeight="1" x14ac:dyDescent="0.15">
      <c r="A179" s="321"/>
      <c r="B179" s="322"/>
      <c r="C179" s="390"/>
      <c r="D179" s="639" t="str">
        <f t="shared" si="13"/>
        <v/>
      </c>
      <c r="E179" s="324"/>
      <c r="F179" s="325"/>
      <c r="G179" s="326">
        <f t="shared" si="12"/>
        <v>0</v>
      </c>
      <c r="H179" s="327"/>
      <c r="J179">
        <v>176</v>
      </c>
      <c r="L179" s="31">
        <f t="shared" si="14"/>
        <v>0</v>
      </c>
      <c r="M179" s="70">
        <f t="shared" si="15"/>
        <v>0</v>
      </c>
      <c r="N179" s="70">
        <f t="shared" si="16"/>
        <v>0</v>
      </c>
      <c r="O179" s="70">
        <f t="shared" si="17"/>
        <v>0</v>
      </c>
    </row>
    <row r="180" spans="1:15" ht="15.75" customHeight="1" x14ac:dyDescent="0.15">
      <c r="A180" s="321"/>
      <c r="B180" s="322"/>
      <c r="C180" s="390"/>
      <c r="D180" s="639" t="str">
        <f t="shared" si="13"/>
        <v/>
      </c>
      <c r="E180" s="324"/>
      <c r="F180" s="325"/>
      <c r="G180" s="326">
        <f t="shared" si="12"/>
        <v>0</v>
      </c>
      <c r="H180" s="327"/>
      <c r="J180">
        <v>177</v>
      </c>
      <c r="L180" s="31">
        <f t="shared" si="14"/>
        <v>0</v>
      </c>
      <c r="M180" s="70">
        <f t="shared" si="15"/>
        <v>0</v>
      </c>
      <c r="N180" s="70">
        <f t="shared" si="16"/>
        <v>0</v>
      </c>
      <c r="O180" s="70">
        <f t="shared" si="17"/>
        <v>0</v>
      </c>
    </row>
    <row r="181" spans="1:15" ht="15.75" customHeight="1" x14ac:dyDescent="0.15">
      <c r="A181" s="321"/>
      <c r="B181" s="322"/>
      <c r="C181" s="390"/>
      <c r="D181" s="639" t="str">
        <f t="shared" si="13"/>
        <v/>
      </c>
      <c r="E181" s="324"/>
      <c r="F181" s="325"/>
      <c r="G181" s="326">
        <f t="shared" si="12"/>
        <v>0</v>
      </c>
      <c r="H181" s="327"/>
      <c r="J181">
        <v>178</v>
      </c>
      <c r="L181" s="31">
        <f t="shared" si="14"/>
        <v>0</v>
      </c>
      <c r="M181" s="70">
        <f t="shared" si="15"/>
        <v>0</v>
      </c>
      <c r="N181" s="70">
        <f t="shared" si="16"/>
        <v>0</v>
      </c>
      <c r="O181" s="70">
        <f t="shared" si="17"/>
        <v>0</v>
      </c>
    </row>
    <row r="182" spans="1:15" ht="15.75" customHeight="1" x14ac:dyDescent="0.15">
      <c r="A182" s="321"/>
      <c r="B182" s="322"/>
      <c r="C182" s="390"/>
      <c r="D182" s="639" t="str">
        <f t="shared" si="13"/>
        <v/>
      </c>
      <c r="E182" s="324"/>
      <c r="F182" s="325"/>
      <c r="G182" s="326">
        <f t="shared" si="12"/>
        <v>0</v>
      </c>
      <c r="H182" s="327"/>
      <c r="J182">
        <v>179</v>
      </c>
      <c r="L182" s="31">
        <f t="shared" si="14"/>
        <v>0</v>
      </c>
      <c r="M182" s="70">
        <f t="shared" si="15"/>
        <v>0</v>
      </c>
      <c r="N182" s="70">
        <f t="shared" si="16"/>
        <v>0</v>
      </c>
      <c r="O182" s="70">
        <f t="shared" si="17"/>
        <v>0</v>
      </c>
    </row>
    <row r="183" spans="1:15" ht="15.75" customHeight="1" x14ac:dyDescent="0.15">
      <c r="A183" s="321"/>
      <c r="B183" s="322"/>
      <c r="C183" s="390"/>
      <c r="D183" s="639" t="str">
        <f t="shared" si="13"/>
        <v/>
      </c>
      <c r="E183" s="324"/>
      <c r="F183" s="325"/>
      <c r="G183" s="326">
        <f t="shared" si="12"/>
        <v>0</v>
      </c>
      <c r="H183" s="327"/>
      <c r="J183">
        <v>180</v>
      </c>
      <c r="L183" s="31">
        <f t="shared" si="14"/>
        <v>0</v>
      </c>
      <c r="M183" s="70">
        <f t="shared" si="15"/>
        <v>0</v>
      </c>
      <c r="N183" s="70">
        <f t="shared" si="16"/>
        <v>0</v>
      </c>
      <c r="O183" s="70">
        <f t="shared" si="17"/>
        <v>0</v>
      </c>
    </row>
    <row r="184" spans="1:15" ht="15.75" customHeight="1" x14ac:dyDescent="0.15">
      <c r="A184" s="321"/>
      <c r="B184" s="322"/>
      <c r="C184" s="390"/>
      <c r="D184" s="639" t="str">
        <f t="shared" si="13"/>
        <v/>
      </c>
      <c r="E184" s="324"/>
      <c r="F184" s="325"/>
      <c r="G184" s="326">
        <f t="shared" si="12"/>
        <v>0</v>
      </c>
      <c r="H184" s="327"/>
      <c r="J184">
        <v>181</v>
      </c>
      <c r="L184" s="31">
        <f t="shared" si="14"/>
        <v>0</v>
      </c>
      <c r="M184" s="70">
        <f t="shared" si="15"/>
        <v>0</v>
      </c>
      <c r="N184" s="70">
        <f t="shared" si="16"/>
        <v>0</v>
      </c>
      <c r="O184" s="70">
        <f t="shared" si="17"/>
        <v>0</v>
      </c>
    </row>
    <row r="185" spans="1:15" ht="15.75" customHeight="1" x14ac:dyDescent="0.15">
      <c r="A185" s="321"/>
      <c r="B185" s="322"/>
      <c r="C185" s="390"/>
      <c r="D185" s="639" t="str">
        <f t="shared" si="13"/>
        <v/>
      </c>
      <c r="E185" s="324"/>
      <c r="F185" s="325"/>
      <c r="G185" s="326">
        <f t="shared" si="12"/>
        <v>0</v>
      </c>
      <c r="H185" s="327"/>
      <c r="J185">
        <v>182</v>
      </c>
      <c r="L185" s="31">
        <f t="shared" si="14"/>
        <v>0</v>
      </c>
      <c r="M185" s="70">
        <f t="shared" si="15"/>
        <v>0</v>
      </c>
      <c r="N185" s="70">
        <f t="shared" si="16"/>
        <v>0</v>
      </c>
      <c r="O185" s="70">
        <f t="shared" si="17"/>
        <v>0</v>
      </c>
    </row>
    <row r="186" spans="1:15" ht="15.75" customHeight="1" x14ac:dyDescent="0.15">
      <c r="A186" s="321"/>
      <c r="B186" s="322"/>
      <c r="C186" s="390"/>
      <c r="D186" s="639" t="str">
        <f t="shared" si="13"/>
        <v/>
      </c>
      <c r="E186" s="324"/>
      <c r="F186" s="325"/>
      <c r="G186" s="326">
        <f t="shared" si="12"/>
        <v>0</v>
      </c>
      <c r="H186" s="327"/>
      <c r="J186">
        <v>183</v>
      </c>
      <c r="L186" s="31">
        <f t="shared" si="14"/>
        <v>0</v>
      </c>
      <c r="M186" s="70">
        <f t="shared" si="15"/>
        <v>0</v>
      </c>
      <c r="N186" s="70">
        <f t="shared" si="16"/>
        <v>0</v>
      </c>
      <c r="O186" s="70">
        <f t="shared" si="17"/>
        <v>0</v>
      </c>
    </row>
    <row r="187" spans="1:15" ht="15.75" customHeight="1" x14ac:dyDescent="0.15">
      <c r="A187" s="321"/>
      <c r="B187" s="322"/>
      <c r="C187" s="390"/>
      <c r="D187" s="639" t="str">
        <f t="shared" si="13"/>
        <v/>
      </c>
      <c r="E187" s="324"/>
      <c r="F187" s="325"/>
      <c r="G187" s="326">
        <f t="shared" si="12"/>
        <v>0</v>
      </c>
      <c r="H187" s="327"/>
      <c r="J187">
        <v>184</v>
      </c>
      <c r="L187" s="31">
        <f t="shared" si="14"/>
        <v>0</v>
      </c>
      <c r="M187" s="70">
        <f t="shared" si="15"/>
        <v>0</v>
      </c>
      <c r="N187" s="70">
        <f t="shared" si="16"/>
        <v>0</v>
      </c>
      <c r="O187" s="70">
        <f t="shared" si="17"/>
        <v>0</v>
      </c>
    </row>
    <row r="188" spans="1:15" ht="15.75" customHeight="1" x14ac:dyDescent="0.15">
      <c r="A188" s="321"/>
      <c r="B188" s="322"/>
      <c r="C188" s="390"/>
      <c r="D188" s="639" t="str">
        <f t="shared" si="13"/>
        <v/>
      </c>
      <c r="E188" s="324"/>
      <c r="F188" s="325"/>
      <c r="G188" s="326">
        <f t="shared" si="12"/>
        <v>0</v>
      </c>
      <c r="H188" s="327"/>
      <c r="J188">
        <v>185</v>
      </c>
      <c r="L188" s="31">
        <f t="shared" si="14"/>
        <v>0</v>
      </c>
      <c r="M188" s="70">
        <f t="shared" si="15"/>
        <v>0</v>
      </c>
      <c r="N188" s="70">
        <f t="shared" si="16"/>
        <v>0</v>
      </c>
      <c r="O188" s="70">
        <f t="shared" si="17"/>
        <v>0</v>
      </c>
    </row>
    <row r="189" spans="1:15" ht="15.75" customHeight="1" x14ac:dyDescent="0.15">
      <c r="A189" s="321"/>
      <c r="B189" s="322"/>
      <c r="C189" s="390"/>
      <c r="D189" s="639" t="str">
        <f t="shared" si="13"/>
        <v/>
      </c>
      <c r="E189" s="324"/>
      <c r="F189" s="325"/>
      <c r="G189" s="326">
        <f t="shared" si="12"/>
        <v>0</v>
      </c>
      <c r="H189" s="327"/>
      <c r="J189">
        <v>186</v>
      </c>
      <c r="L189" s="31">
        <f t="shared" si="14"/>
        <v>0</v>
      </c>
      <c r="M189" s="70">
        <f t="shared" si="15"/>
        <v>0</v>
      </c>
      <c r="N189" s="70">
        <f t="shared" si="16"/>
        <v>0</v>
      </c>
      <c r="O189" s="70">
        <f t="shared" si="17"/>
        <v>0</v>
      </c>
    </row>
    <row r="190" spans="1:15" ht="15.75" customHeight="1" x14ac:dyDescent="0.15">
      <c r="A190" s="321"/>
      <c r="B190" s="322"/>
      <c r="C190" s="390"/>
      <c r="D190" s="639" t="str">
        <f t="shared" si="13"/>
        <v/>
      </c>
      <c r="E190" s="324"/>
      <c r="F190" s="325"/>
      <c r="G190" s="326">
        <f t="shared" si="12"/>
        <v>0</v>
      </c>
      <c r="H190" s="327"/>
      <c r="J190">
        <v>187</v>
      </c>
      <c r="L190" s="31">
        <f t="shared" si="14"/>
        <v>0</v>
      </c>
      <c r="M190" s="70">
        <f t="shared" si="15"/>
        <v>0</v>
      </c>
      <c r="N190" s="70">
        <f t="shared" si="16"/>
        <v>0</v>
      </c>
      <c r="O190" s="70">
        <f t="shared" si="17"/>
        <v>0</v>
      </c>
    </row>
    <row r="191" spans="1:15" ht="15.75" customHeight="1" x14ac:dyDescent="0.15">
      <c r="A191" s="321"/>
      <c r="B191" s="322"/>
      <c r="C191" s="390"/>
      <c r="D191" s="639" t="str">
        <f t="shared" si="13"/>
        <v/>
      </c>
      <c r="E191" s="324"/>
      <c r="F191" s="325"/>
      <c r="G191" s="326">
        <f t="shared" si="12"/>
        <v>0</v>
      </c>
      <c r="H191" s="327"/>
      <c r="J191">
        <v>188</v>
      </c>
      <c r="L191" s="31">
        <f t="shared" si="14"/>
        <v>0</v>
      </c>
      <c r="M191" s="70">
        <f t="shared" si="15"/>
        <v>0</v>
      </c>
      <c r="N191" s="70">
        <f t="shared" si="16"/>
        <v>0</v>
      </c>
      <c r="O191" s="70">
        <f t="shared" si="17"/>
        <v>0</v>
      </c>
    </row>
    <row r="192" spans="1:15" ht="15.75" customHeight="1" x14ac:dyDescent="0.15">
      <c r="A192" s="321"/>
      <c r="B192" s="322"/>
      <c r="C192" s="390"/>
      <c r="D192" s="639" t="str">
        <f t="shared" si="13"/>
        <v/>
      </c>
      <c r="E192" s="324"/>
      <c r="F192" s="325"/>
      <c r="G192" s="326">
        <f t="shared" si="12"/>
        <v>0</v>
      </c>
      <c r="H192" s="327"/>
      <c r="J192">
        <v>189</v>
      </c>
      <c r="L192" s="31">
        <f t="shared" si="14"/>
        <v>0</v>
      </c>
      <c r="M192" s="70">
        <f t="shared" si="15"/>
        <v>0</v>
      </c>
      <c r="N192" s="70">
        <f t="shared" si="16"/>
        <v>0</v>
      </c>
      <c r="O192" s="70">
        <f t="shared" si="17"/>
        <v>0</v>
      </c>
    </row>
    <row r="193" spans="1:15" ht="15.75" customHeight="1" x14ac:dyDescent="0.15">
      <c r="A193" s="321"/>
      <c r="B193" s="322"/>
      <c r="C193" s="390"/>
      <c r="D193" s="639" t="str">
        <f t="shared" si="13"/>
        <v/>
      </c>
      <c r="E193" s="324"/>
      <c r="F193" s="325"/>
      <c r="G193" s="326">
        <f t="shared" si="12"/>
        <v>0</v>
      </c>
      <c r="H193" s="327"/>
      <c r="J193">
        <v>190</v>
      </c>
      <c r="L193" s="31">
        <f t="shared" si="14"/>
        <v>0</v>
      </c>
      <c r="M193" s="70">
        <f t="shared" si="15"/>
        <v>0</v>
      </c>
      <c r="N193" s="70">
        <f t="shared" si="16"/>
        <v>0</v>
      </c>
      <c r="O193" s="70">
        <f t="shared" si="17"/>
        <v>0</v>
      </c>
    </row>
    <row r="194" spans="1:15" ht="15.75" customHeight="1" x14ac:dyDescent="0.15">
      <c r="A194" s="321"/>
      <c r="B194" s="322"/>
      <c r="C194" s="390"/>
      <c r="D194" s="639" t="str">
        <f t="shared" si="13"/>
        <v/>
      </c>
      <c r="E194" s="324"/>
      <c r="F194" s="325"/>
      <c r="G194" s="326">
        <f t="shared" si="12"/>
        <v>0</v>
      </c>
      <c r="H194" s="327"/>
      <c r="J194">
        <v>191</v>
      </c>
      <c r="L194" s="31">
        <f t="shared" si="14"/>
        <v>0</v>
      </c>
      <c r="M194" s="70">
        <f t="shared" si="15"/>
        <v>0</v>
      </c>
      <c r="N194" s="70">
        <f t="shared" si="16"/>
        <v>0</v>
      </c>
      <c r="O194" s="70">
        <f t="shared" si="17"/>
        <v>0</v>
      </c>
    </row>
    <row r="195" spans="1:15" ht="15.75" customHeight="1" x14ac:dyDescent="0.15">
      <c r="A195" s="321"/>
      <c r="B195" s="322"/>
      <c r="C195" s="390"/>
      <c r="D195" s="639" t="str">
        <f t="shared" si="13"/>
        <v/>
      </c>
      <c r="E195" s="324"/>
      <c r="F195" s="325"/>
      <c r="G195" s="326">
        <f t="shared" si="12"/>
        <v>0</v>
      </c>
      <c r="H195" s="327"/>
      <c r="J195">
        <v>192</v>
      </c>
      <c r="L195" s="31">
        <f t="shared" si="14"/>
        <v>0</v>
      </c>
      <c r="M195" s="70">
        <f t="shared" si="15"/>
        <v>0</v>
      </c>
      <c r="N195" s="70">
        <f t="shared" si="16"/>
        <v>0</v>
      </c>
      <c r="O195" s="70">
        <f t="shared" si="17"/>
        <v>0</v>
      </c>
    </row>
    <row r="196" spans="1:15" ht="15.75" customHeight="1" x14ac:dyDescent="0.15">
      <c r="A196" s="321"/>
      <c r="B196" s="322"/>
      <c r="C196" s="390"/>
      <c r="D196" s="639" t="str">
        <f t="shared" si="13"/>
        <v/>
      </c>
      <c r="E196" s="324"/>
      <c r="F196" s="325"/>
      <c r="G196" s="326">
        <f t="shared" si="12"/>
        <v>0</v>
      </c>
      <c r="H196" s="327"/>
      <c r="J196">
        <v>193</v>
      </c>
      <c r="L196" s="31">
        <f t="shared" si="14"/>
        <v>0</v>
      </c>
      <c r="M196" s="70">
        <f t="shared" si="15"/>
        <v>0</v>
      </c>
      <c r="N196" s="70">
        <f t="shared" si="16"/>
        <v>0</v>
      </c>
      <c r="O196" s="70">
        <f t="shared" si="17"/>
        <v>0</v>
      </c>
    </row>
    <row r="197" spans="1:15" ht="15.75" customHeight="1" x14ac:dyDescent="0.15">
      <c r="A197" s="321"/>
      <c r="B197" s="322"/>
      <c r="C197" s="390"/>
      <c r="D197" s="639" t="str">
        <f t="shared" si="13"/>
        <v/>
      </c>
      <c r="E197" s="324"/>
      <c r="F197" s="325"/>
      <c r="G197" s="326">
        <f t="shared" ref="G197:G260" si="18">G196+E197-F197</f>
        <v>0</v>
      </c>
      <c r="H197" s="327"/>
      <c r="J197">
        <v>194</v>
      </c>
      <c r="L197" s="31">
        <f t="shared" si="14"/>
        <v>0</v>
      </c>
      <c r="M197" s="70">
        <f t="shared" si="15"/>
        <v>0</v>
      </c>
      <c r="N197" s="70">
        <f t="shared" si="16"/>
        <v>0</v>
      </c>
      <c r="O197" s="70">
        <f t="shared" si="17"/>
        <v>0</v>
      </c>
    </row>
    <row r="198" spans="1:15" ht="15.75" customHeight="1" x14ac:dyDescent="0.15">
      <c r="A198" s="321"/>
      <c r="B198" s="322"/>
      <c r="C198" s="390"/>
      <c r="D198" s="639" t="str">
        <f t="shared" ref="D198:D261" si="19">IF(C198="","",VLOOKUP(C198,$S$342:$W$370,2))</f>
        <v/>
      </c>
      <c r="E198" s="324"/>
      <c r="F198" s="325"/>
      <c r="G198" s="326">
        <f t="shared" si="18"/>
        <v>0</v>
      </c>
      <c r="H198" s="327"/>
      <c r="J198">
        <v>195</v>
      </c>
      <c r="L198" s="31">
        <f t="shared" si="14"/>
        <v>0</v>
      </c>
      <c r="M198" s="70">
        <f t="shared" si="15"/>
        <v>0</v>
      </c>
      <c r="N198" s="70">
        <f t="shared" si="16"/>
        <v>0</v>
      </c>
      <c r="O198" s="70">
        <f t="shared" si="17"/>
        <v>0</v>
      </c>
    </row>
    <row r="199" spans="1:15" ht="15.75" customHeight="1" x14ac:dyDescent="0.15">
      <c r="A199" s="321"/>
      <c r="B199" s="322"/>
      <c r="C199" s="390"/>
      <c r="D199" s="639" t="str">
        <f t="shared" si="19"/>
        <v/>
      </c>
      <c r="E199" s="324"/>
      <c r="F199" s="325"/>
      <c r="G199" s="326">
        <f t="shared" si="18"/>
        <v>0</v>
      </c>
      <c r="H199" s="327"/>
      <c r="J199">
        <v>196</v>
      </c>
      <c r="L199" s="31">
        <f t="shared" ref="L199:L262" si="20">C199</f>
        <v>0</v>
      </c>
      <c r="M199" s="70">
        <f t="shared" ref="M199:M262" si="21">E199</f>
        <v>0</v>
      </c>
      <c r="N199" s="70">
        <f t="shared" ref="N199:N262" si="22">L199</f>
        <v>0</v>
      </c>
      <c r="O199" s="70">
        <f t="shared" ref="O199:O262" si="23">F199</f>
        <v>0</v>
      </c>
    </row>
    <row r="200" spans="1:15" ht="15.75" customHeight="1" x14ac:dyDescent="0.15">
      <c r="A200" s="321"/>
      <c r="B200" s="322"/>
      <c r="C200" s="390"/>
      <c r="D200" s="639" t="str">
        <f t="shared" si="19"/>
        <v/>
      </c>
      <c r="E200" s="324"/>
      <c r="F200" s="325"/>
      <c r="G200" s="326">
        <f t="shared" si="18"/>
        <v>0</v>
      </c>
      <c r="H200" s="327"/>
      <c r="J200">
        <v>197</v>
      </c>
      <c r="L200" s="31">
        <f t="shared" si="20"/>
        <v>0</v>
      </c>
      <c r="M200" s="70">
        <f t="shared" si="21"/>
        <v>0</v>
      </c>
      <c r="N200" s="70">
        <f t="shared" si="22"/>
        <v>0</v>
      </c>
      <c r="O200" s="70">
        <f t="shared" si="23"/>
        <v>0</v>
      </c>
    </row>
    <row r="201" spans="1:15" ht="15.75" customHeight="1" x14ac:dyDescent="0.15">
      <c r="A201" s="321"/>
      <c r="B201" s="322"/>
      <c r="C201" s="390"/>
      <c r="D201" s="639" t="str">
        <f t="shared" si="19"/>
        <v/>
      </c>
      <c r="E201" s="324"/>
      <c r="F201" s="325"/>
      <c r="G201" s="326">
        <f t="shared" si="18"/>
        <v>0</v>
      </c>
      <c r="H201" s="327"/>
      <c r="J201">
        <v>198</v>
      </c>
      <c r="L201" s="31">
        <f t="shared" si="20"/>
        <v>0</v>
      </c>
      <c r="M201" s="70">
        <f t="shared" si="21"/>
        <v>0</v>
      </c>
      <c r="N201" s="70">
        <f t="shared" si="22"/>
        <v>0</v>
      </c>
      <c r="O201" s="70">
        <f t="shared" si="23"/>
        <v>0</v>
      </c>
    </row>
    <row r="202" spans="1:15" ht="15.75" customHeight="1" x14ac:dyDescent="0.15">
      <c r="A202" s="321"/>
      <c r="B202" s="322"/>
      <c r="C202" s="390"/>
      <c r="D202" s="639" t="str">
        <f t="shared" si="19"/>
        <v/>
      </c>
      <c r="E202" s="324"/>
      <c r="F202" s="325"/>
      <c r="G202" s="326">
        <f t="shared" si="18"/>
        <v>0</v>
      </c>
      <c r="H202" s="327"/>
      <c r="J202">
        <v>199</v>
      </c>
      <c r="L202" s="31">
        <f t="shared" si="20"/>
        <v>0</v>
      </c>
      <c r="M202" s="70">
        <f t="shared" si="21"/>
        <v>0</v>
      </c>
      <c r="N202" s="70">
        <f t="shared" si="22"/>
        <v>0</v>
      </c>
      <c r="O202" s="70">
        <f t="shared" si="23"/>
        <v>0</v>
      </c>
    </row>
    <row r="203" spans="1:15" ht="15.75" customHeight="1" x14ac:dyDescent="0.15">
      <c r="A203" s="321"/>
      <c r="B203" s="322"/>
      <c r="C203" s="390"/>
      <c r="D203" s="639" t="str">
        <f t="shared" si="19"/>
        <v/>
      </c>
      <c r="E203" s="324"/>
      <c r="F203" s="325"/>
      <c r="G203" s="326">
        <f t="shared" si="18"/>
        <v>0</v>
      </c>
      <c r="H203" s="327"/>
      <c r="J203">
        <v>200</v>
      </c>
      <c r="L203" s="31">
        <f t="shared" si="20"/>
        <v>0</v>
      </c>
      <c r="M203" s="70">
        <f t="shared" si="21"/>
        <v>0</v>
      </c>
      <c r="N203" s="70">
        <f t="shared" si="22"/>
        <v>0</v>
      </c>
      <c r="O203" s="70">
        <f t="shared" si="23"/>
        <v>0</v>
      </c>
    </row>
    <row r="204" spans="1:15" ht="15.75" customHeight="1" x14ac:dyDescent="0.15">
      <c r="A204" s="321"/>
      <c r="B204" s="322"/>
      <c r="C204" s="390"/>
      <c r="D204" s="639" t="str">
        <f t="shared" si="19"/>
        <v/>
      </c>
      <c r="E204" s="324"/>
      <c r="F204" s="325"/>
      <c r="G204" s="326">
        <f t="shared" si="18"/>
        <v>0</v>
      </c>
      <c r="H204" s="327"/>
      <c r="J204">
        <v>201</v>
      </c>
      <c r="L204" s="31">
        <f t="shared" si="20"/>
        <v>0</v>
      </c>
      <c r="M204" s="70">
        <f t="shared" si="21"/>
        <v>0</v>
      </c>
      <c r="N204" s="70">
        <f t="shared" si="22"/>
        <v>0</v>
      </c>
      <c r="O204" s="70">
        <f t="shared" si="23"/>
        <v>0</v>
      </c>
    </row>
    <row r="205" spans="1:15" ht="15.75" customHeight="1" x14ac:dyDescent="0.15">
      <c r="A205" s="321"/>
      <c r="B205" s="322"/>
      <c r="C205" s="390"/>
      <c r="D205" s="639" t="str">
        <f t="shared" si="19"/>
        <v/>
      </c>
      <c r="E205" s="324"/>
      <c r="F205" s="325"/>
      <c r="G205" s="326">
        <f t="shared" si="18"/>
        <v>0</v>
      </c>
      <c r="H205" s="327"/>
      <c r="J205">
        <v>202</v>
      </c>
      <c r="L205" s="31">
        <f t="shared" si="20"/>
        <v>0</v>
      </c>
      <c r="M205" s="70">
        <f t="shared" si="21"/>
        <v>0</v>
      </c>
      <c r="N205" s="70">
        <f t="shared" si="22"/>
        <v>0</v>
      </c>
      <c r="O205" s="70">
        <f t="shared" si="23"/>
        <v>0</v>
      </c>
    </row>
    <row r="206" spans="1:15" ht="15.75" customHeight="1" x14ac:dyDescent="0.15">
      <c r="A206" s="321"/>
      <c r="B206" s="322"/>
      <c r="C206" s="390"/>
      <c r="D206" s="639" t="str">
        <f t="shared" si="19"/>
        <v/>
      </c>
      <c r="E206" s="324"/>
      <c r="F206" s="325"/>
      <c r="G206" s="326">
        <f t="shared" si="18"/>
        <v>0</v>
      </c>
      <c r="H206" s="327"/>
      <c r="J206">
        <v>203</v>
      </c>
      <c r="L206" s="31">
        <f t="shared" si="20"/>
        <v>0</v>
      </c>
      <c r="M206" s="70">
        <f t="shared" si="21"/>
        <v>0</v>
      </c>
      <c r="N206" s="70">
        <f t="shared" si="22"/>
        <v>0</v>
      </c>
      <c r="O206" s="70">
        <f t="shared" si="23"/>
        <v>0</v>
      </c>
    </row>
    <row r="207" spans="1:15" ht="15.75" customHeight="1" x14ac:dyDescent="0.15">
      <c r="A207" s="321"/>
      <c r="B207" s="322"/>
      <c r="C207" s="390"/>
      <c r="D207" s="639" t="str">
        <f t="shared" si="19"/>
        <v/>
      </c>
      <c r="E207" s="324"/>
      <c r="F207" s="325"/>
      <c r="G207" s="326">
        <f t="shared" si="18"/>
        <v>0</v>
      </c>
      <c r="H207" s="327"/>
      <c r="J207">
        <v>204</v>
      </c>
      <c r="L207" s="31">
        <f t="shared" si="20"/>
        <v>0</v>
      </c>
      <c r="M207" s="70">
        <f t="shared" si="21"/>
        <v>0</v>
      </c>
      <c r="N207" s="70">
        <f t="shared" si="22"/>
        <v>0</v>
      </c>
      <c r="O207" s="70">
        <f t="shared" si="23"/>
        <v>0</v>
      </c>
    </row>
    <row r="208" spans="1:15" ht="15.75" customHeight="1" x14ac:dyDescent="0.15">
      <c r="A208" s="321"/>
      <c r="B208" s="322"/>
      <c r="C208" s="390"/>
      <c r="D208" s="639" t="str">
        <f t="shared" si="19"/>
        <v/>
      </c>
      <c r="E208" s="324"/>
      <c r="F208" s="325"/>
      <c r="G208" s="326">
        <f t="shared" si="18"/>
        <v>0</v>
      </c>
      <c r="H208" s="327"/>
      <c r="J208">
        <v>205</v>
      </c>
      <c r="L208" s="31">
        <f t="shared" si="20"/>
        <v>0</v>
      </c>
      <c r="M208" s="70">
        <f t="shared" si="21"/>
        <v>0</v>
      </c>
      <c r="N208" s="70">
        <f t="shared" si="22"/>
        <v>0</v>
      </c>
      <c r="O208" s="70">
        <f t="shared" si="23"/>
        <v>0</v>
      </c>
    </row>
    <row r="209" spans="1:15" ht="15.75" customHeight="1" x14ac:dyDescent="0.15">
      <c r="A209" s="321"/>
      <c r="B209" s="322"/>
      <c r="C209" s="390"/>
      <c r="D209" s="639" t="str">
        <f t="shared" si="19"/>
        <v/>
      </c>
      <c r="E209" s="324"/>
      <c r="F209" s="325"/>
      <c r="G209" s="326">
        <f t="shared" si="18"/>
        <v>0</v>
      </c>
      <c r="H209" s="327"/>
      <c r="J209">
        <v>206</v>
      </c>
      <c r="L209" s="31">
        <f t="shared" si="20"/>
        <v>0</v>
      </c>
      <c r="M209" s="70">
        <f t="shared" si="21"/>
        <v>0</v>
      </c>
      <c r="N209" s="70">
        <f t="shared" si="22"/>
        <v>0</v>
      </c>
      <c r="O209" s="70">
        <f t="shared" si="23"/>
        <v>0</v>
      </c>
    </row>
    <row r="210" spans="1:15" ht="15.75" customHeight="1" x14ac:dyDescent="0.15">
      <c r="A210" s="321"/>
      <c r="B210" s="322"/>
      <c r="C210" s="390"/>
      <c r="D210" s="639" t="str">
        <f t="shared" si="19"/>
        <v/>
      </c>
      <c r="E210" s="324"/>
      <c r="F210" s="325"/>
      <c r="G210" s="326">
        <f t="shared" si="18"/>
        <v>0</v>
      </c>
      <c r="H210" s="327"/>
      <c r="J210">
        <v>207</v>
      </c>
      <c r="L210" s="31">
        <f t="shared" si="20"/>
        <v>0</v>
      </c>
      <c r="M210" s="70">
        <f t="shared" si="21"/>
        <v>0</v>
      </c>
      <c r="N210" s="70">
        <f t="shared" si="22"/>
        <v>0</v>
      </c>
      <c r="O210" s="70">
        <f t="shared" si="23"/>
        <v>0</v>
      </c>
    </row>
    <row r="211" spans="1:15" ht="15.75" customHeight="1" x14ac:dyDescent="0.15">
      <c r="A211" s="321"/>
      <c r="B211" s="322"/>
      <c r="C211" s="390"/>
      <c r="D211" s="639" t="str">
        <f t="shared" si="19"/>
        <v/>
      </c>
      <c r="E211" s="324"/>
      <c r="F211" s="325"/>
      <c r="G211" s="326">
        <f t="shared" si="18"/>
        <v>0</v>
      </c>
      <c r="H211" s="327"/>
      <c r="J211">
        <v>208</v>
      </c>
      <c r="L211" s="31">
        <f t="shared" si="20"/>
        <v>0</v>
      </c>
      <c r="M211" s="70">
        <f t="shared" si="21"/>
        <v>0</v>
      </c>
      <c r="N211" s="70">
        <f t="shared" si="22"/>
        <v>0</v>
      </c>
      <c r="O211" s="70">
        <f t="shared" si="23"/>
        <v>0</v>
      </c>
    </row>
    <row r="212" spans="1:15" ht="15.75" customHeight="1" x14ac:dyDescent="0.15">
      <c r="A212" s="321"/>
      <c r="B212" s="322"/>
      <c r="C212" s="390"/>
      <c r="D212" s="639" t="str">
        <f t="shared" si="19"/>
        <v/>
      </c>
      <c r="E212" s="324"/>
      <c r="F212" s="325"/>
      <c r="G212" s="326">
        <f t="shared" si="18"/>
        <v>0</v>
      </c>
      <c r="H212" s="327"/>
      <c r="J212">
        <v>209</v>
      </c>
      <c r="L212" s="31">
        <f t="shared" si="20"/>
        <v>0</v>
      </c>
      <c r="M212" s="70">
        <f t="shared" si="21"/>
        <v>0</v>
      </c>
      <c r="N212" s="70">
        <f t="shared" si="22"/>
        <v>0</v>
      </c>
      <c r="O212" s="70">
        <f t="shared" si="23"/>
        <v>0</v>
      </c>
    </row>
    <row r="213" spans="1:15" ht="15.75" customHeight="1" x14ac:dyDescent="0.15">
      <c r="A213" s="321"/>
      <c r="B213" s="322"/>
      <c r="C213" s="390"/>
      <c r="D213" s="639" t="str">
        <f t="shared" si="19"/>
        <v/>
      </c>
      <c r="E213" s="324"/>
      <c r="F213" s="325"/>
      <c r="G213" s="326">
        <f t="shared" si="18"/>
        <v>0</v>
      </c>
      <c r="H213" s="327"/>
      <c r="J213">
        <v>210</v>
      </c>
      <c r="L213" s="31">
        <f t="shared" si="20"/>
        <v>0</v>
      </c>
      <c r="M213" s="70">
        <f t="shared" si="21"/>
        <v>0</v>
      </c>
      <c r="N213" s="70">
        <f t="shared" si="22"/>
        <v>0</v>
      </c>
      <c r="O213" s="70">
        <f t="shared" si="23"/>
        <v>0</v>
      </c>
    </row>
    <row r="214" spans="1:15" ht="15.75" customHeight="1" x14ac:dyDescent="0.15">
      <c r="A214" s="321"/>
      <c r="B214" s="322"/>
      <c r="C214" s="390"/>
      <c r="D214" s="639" t="str">
        <f t="shared" si="19"/>
        <v/>
      </c>
      <c r="E214" s="324"/>
      <c r="F214" s="325"/>
      <c r="G214" s="326">
        <f t="shared" si="18"/>
        <v>0</v>
      </c>
      <c r="H214" s="327"/>
      <c r="J214">
        <v>211</v>
      </c>
      <c r="L214" s="31">
        <f t="shared" si="20"/>
        <v>0</v>
      </c>
      <c r="M214" s="70">
        <f t="shared" si="21"/>
        <v>0</v>
      </c>
      <c r="N214" s="70">
        <f t="shared" si="22"/>
        <v>0</v>
      </c>
      <c r="O214" s="70">
        <f t="shared" si="23"/>
        <v>0</v>
      </c>
    </row>
    <row r="215" spans="1:15" ht="15.75" customHeight="1" x14ac:dyDescent="0.15">
      <c r="A215" s="321"/>
      <c r="B215" s="322"/>
      <c r="C215" s="390"/>
      <c r="D215" s="639" t="str">
        <f t="shared" si="19"/>
        <v/>
      </c>
      <c r="E215" s="324"/>
      <c r="F215" s="325"/>
      <c r="G215" s="326">
        <f t="shared" si="18"/>
        <v>0</v>
      </c>
      <c r="H215" s="327"/>
      <c r="J215">
        <v>212</v>
      </c>
      <c r="L215" s="31">
        <f t="shared" si="20"/>
        <v>0</v>
      </c>
      <c r="M215" s="70">
        <f t="shared" si="21"/>
        <v>0</v>
      </c>
      <c r="N215" s="70">
        <f t="shared" si="22"/>
        <v>0</v>
      </c>
      <c r="O215" s="70">
        <f t="shared" si="23"/>
        <v>0</v>
      </c>
    </row>
    <row r="216" spans="1:15" ht="15.75" customHeight="1" x14ac:dyDescent="0.15">
      <c r="A216" s="321"/>
      <c r="B216" s="322"/>
      <c r="C216" s="390"/>
      <c r="D216" s="639" t="str">
        <f t="shared" si="19"/>
        <v/>
      </c>
      <c r="E216" s="324"/>
      <c r="F216" s="325"/>
      <c r="G216" s="326">
        <f t="shared" si="18"/>
        <v>0</v>
      </c>
      <c r="H216" s="327"/>
      <c r="J216">
        <v>213</v>
      </c>
      <c r="L216" s="31">
        <f t="shared" si="20"/>
        <v>0</v>
      </c>
      <c r="M216" s="70">
        <f t="shared" si="21"/>
        <v>0</v>
      </c>
      <c r="N216" s="70">
        <f t="shared" si="22"/>
        <v>0</v>
      </c>
      <c r="O216" s="70">
        <f t="shared" si="23"/>
        <v>0</v>
      </c>
    </row>
    <row r="217" spans="1:15" ht="15.75" customHeight="1" x14ac:dyDescent="0.15">
      <c r="A217" s="321"/>
      <c r="B217" s="322"/>
      <c r="C217" s="390"/>
      <c r="D217" s="639" t="str">
        <f t="shared" si="19"/>
        <v/>
      </c>
      <c r="E217" s="324"/>
      <c r="F217" s="325"/>
      <c r="G217" s="326">
        <f t="shared" si="18"/>
        <v>0</v>
      </c>
      <c r="H217" s="327"/>
      <c r="J217">
        <v>214</v>
      </c>
      <c r="L217" s="31">
        <f t="shared" si="20"/>
        <v>0</v>
      </c>
      <c r="M217" s="70">
        <f t="shared" si="21"/>
        <v>0</v>
      </c>
      <c r="N217" s="70">
        <f t="shared" si="22"/>
        <v>0</v>
      </c>
      <c r="O217" s="70">
        <f t="shared" si="23"/>
        <v>0</v>
      </c>
    </row>
    <row r="218" spans="1:15" ht="15.75" customHeight="1" x14ac:dyDescent="0.15">
      <c r="A218" s="321"/>
      <c r="B218" s="322"/>
      <c r="C218" s="390"/>
      <c r="D218" s="639" t="str">
        <f t="shared" si="19"/>
        <v/>
      </c>
      <c r="E218" s="324"/>
      <c r="F218" s="325"/>
      <c r="G218" s="326">
        <f t="shared" si="18"/>
        <v>0</v>
      </c>
      <c r="H218" s="327"/>
      <c r="J218">
        <v>215</v>
      </c>
      <c r="L218" s="31">
        <f t="shared" si="20"/>
        <v>0</v>
      </c>
      <c r="M218" s="70">
        <f t="shared" si="21"/>
        <v>0</v>
      </c>
      <c r="N218" s="70">
        <f t="shared" si="22"/>
        <v>0</v>
      </c>
      <c r="O218" s="70">
        <f t="shared" si="23"/>
        <v>0</v>
      </c>
    </row>
    <row r="219" spans="1:15" ht="15.75" customHeight="1" x14ac:dyDescent="0.15">
      <c r="A219" s="321"/>
      <c r="B219" s="322"/>
      <c r="C219" s="390"/>
      <c r="D219" s="639" t="str">
        <f t="shared" si="19"/>
        <v/>
      </c>
      <c r="E219" s="324"/>
      <c r="F219" s="325"/>
      <c r="G219" s="326">
        <f t="shared" si="18"/>
        <v>0</v>
      </c>
      <c r="H219" s="327"/>
      <c r="J219">
        <v>216</v>
      </c>
      <c r="L219" s="31">
        <f t="shared" si="20"/>
        <v>0</v>
      </c>
      <c r="M219" s="70">
        <f t="shared" si="21"/>
        <v>0</v>
      </c>
      <c r="N219" s="70">
        <f t="shared" si="22"/>
        <v>0</v>
      </c>
      <c r="O219" s="70">
        <f t="shared" si="23"/>
        <v>0</v>
      </c>
    </row>
    <row r="220" spans="1:15" ht="15.75" customHeight="1" x14ac:dyDescent="0.15">
      <c r="A220" s="321"/>
      <c r="B220" s="322"/>
      <c r="C220" s="390"/>
      <c r="D220" s="639" t="str">
        <f t="shared" si="19"/>
        <v/>
      </c>
      <c r="E220" s="324"/>
      <c r="F220" s="325"/>
      <c r="G220" s="326">
        <f t="shared" si="18"/>
        <v>0</v>
      </c>
      <c r="H220" s="327"/>
      <c r="J220">
        <v>217</v>
      </c>
      <c r="L220" s="31">
        <f t="shared" si="20"/>
        <v>0</v>
      </c>
      <c r="M220" s="70">
        <f t="shared" si="21"/>
        <v>0</v>
      </c>
      <c r="N220" s="70">
        <f t="shared" si="22"/>
        <v>0</v>
      </c>
      <c r="O220" s="70">
        <f t="shared" si="23"/>
        <v>0</v>
      </c>
    </row>
    <row r="221" spans="1:15" ht="15.75" customHeight="1" x14ac:dyDescent="0.15">
      <c r="A221" s="321"/>
      <c r="B221" s="322"/>
      <c r="C221" s="390"/>
      <c r="D221" s="639" t="str">
        <f t="shared" si="19"/>
        <v/>
      </c>
      <c r="E221" s="324"/>
      <c r="F221" s="325"/>
      <c r="G221" s="326">
        <f t="shared" si="18"/>
        <v>0</v>
      </c>
      <c r="H221" s="327"/>
      <c r="J221">
        <v>218</v>
      </c>
      <c r="L221" s="31">
        <f t="shared" si="20"/>
        <v>0</v>
      </c>
      <c r="M221" s="70">
        <f t="shared" si="21"/>
        <v>0</v>
      </c>
      <c r="N221" s="70">
        <f t="shared" si="22"/>
        <v>0</v>
      </c>
      <c r="O221" s="70">
        <f t="shared" si="23"/>
        <v>0</v>
      </c>
    </row>
    <row r="222" spans="1:15" ht="15.75" customHeight="1" x14ac:dyDescent="0.15">
      <c r="A222" s="321"/>
      <c r="B222" s="322"/>
      <c r="C222" s="390"/>
      <c r="D222" s="639" t="str">
        <f t="shared" si="19"/>
        <v/>
      </c>
      <c r="E222" s="324"/>
      <c r="F222" s="325"/>
      <c r="G222" s="326">
        <f t="shared" si="18"/>
        <v>0</v>
      </c>
      <c r="H222" s="327"/>
      <c r="J222">
        <v>219</v>
      </c>
      <c r="L222" s="31">
        <f t="shared" si="20"/>
        <v>0</v>
      </c>
      <c r="M222" s="70">
        <f t="shared" si="21"/>
        <v>0</v>
      </c>
      <c r="N222" s="70">
        <f t="shared" si="22"/>
        <v>0</v>
      </c>
      <c r="O222" s="70">
        <f t="shared" si="23"/>
        <v>0</v>
      </c>
    </row>
    <row r="223" spans="1:15" ht="15.75" customHeight="1" x14ac:dyDescent="0.15">
      <c r="A223" s="321"/>
      <c r="B223" s="322"/>
      <c r="C223" s="390"/>
      <c r="D223" s="639" t="str">
        <f t="shared" si="19"/>
        <v/>
      </c>
      <c r="E223" s="324"/>
      <c r="F223" s="325"/>
      <c r="G223" s="326">
        <f t="shared" si="18"/>
        <v>0</v>
      </c>
      <c r="H223" s="327"/>
      <c r="J223">
        <v>220</v>
      </c>
      <c r="L223" s="31">
        <f t="shared" si="20"/>
        <v>0</v>
      </c>
      <c r="M223" s="70">
        <f t="shared" si="21"/>
        <v>0</v>
      </c>
      <c r="N223" s="70">
        <f t="shared" si="22"/>
        <v>0</v>
      </c>
      <c r="O223" s="70">
        <f t="shared" si="23"/>
        <v>0</v>
      </c>
    </row>
    <row r="224" spans="1:15" ht="15.75" customHeight="1" x14ac:dyDescent="0.15">
      <c r="A224" s="321"/>
      <c r="B224" s="322"/>
      <c r="C224" s="390"/>
      <c r="D224" s="639" t="str">
        <f t="shared" si="19"/>
        <v/>
      </c>
      <c r="E224" s="324"/>
      <c r="F224" s="325"/>
      <c r="G224" s="326">
        <f t="shared" si="18"/>
        <v>0</v>
      </c>
      <c r="H224" s="327"/>
      <c r="J224">
        <v>221</v>
      </c>
      <c r="L224" s="31">
        <f t="shared" si="20"/>
        <v>0</v>
      </c>
      <c r="M224" s="70">
        <f t="shared" si="21"/>
        <v>0</v>
      </c>
      <c r="N224" s="70">
        <f t="shared" si="22"/>
        <v>0</v>
      </c>
      <c r="O224" s="70">
        <f t="shared" si="23"/>
        <v>0</v>
      </c>
    </row>
    <row r="225" spans="1:15" ht="15.75" customHeight="1" x14ac:dyDescent="0.15">
      <c r="A225" s="321"/>
      <c r="B225" s="322"/>
      <c r="C225" s="390"/>
      <c r="D225" s="639" t="str">
        <f t="shared" si="19"/>
        <v/>
      </c>
      <c r="E225" s="324"/>
      <c r="F225" s="325"/>
      <c r="G225" s="326">
        <f t="shared" si="18"/>
        <v>0</v>
      </c>
      <c r="H225" s="327"/>
      <c r="J225">
        <v>222</v>
      </c>
      <c r="L225" s="31">
        <f t="shared" si="20"/>
        <v>0</v>
      </c>
      <c r="M225" s="70">
        <f t="shared" si="21"/>
        <v>0</v>
      </c>
      <c r="N225" s="70">
        <f t="shared" si="22"/>
        <v>0</v>
      </c>
      <c r="O225" s="70">
        <f t="shared" si="23"/>
        <v>0</v>
      </c>
    </row>
    <row r="226" spans="1:15" ht="15.75" customHeight="1" x14ac:dyDescent="0.15">
      <c r="A226" s="321"/>
      <c r="B226" s="322"/>
      <c r="C226" s="390"/>
      <c r="D226" s="639" t="str">
        <f t="shared" si="19"/>
        <v/>
      </c>
      <c r="E226" s="324"/>
      <c r="F226" s="325"/>
      <c r="G226" s="326">
        <f t="shared" si="18"/>
        <v>0</v>
      </c>
      <c r="H226" s="327"/>
      <c r="J226">
        <v>223</v>
      </c>
      <c r="L226" s="31">
        <f t="shared" si="20"/>
        <v>0</v>
      </c>
      <c r="M226" s="70">
        <f t="shared" si="21"/>
        <v>0</v>
      </c>
      <c r="N226" s="70">
        <f t="shared" si="22"/>
        <v>0</v>
      </c>
      <c r="O226" s="70">
        <f t="shared" si="23"/>
        <v>0</v>
      </c>
    </row>
    <row r="227" spans="1:15" ht="15.75" customHeight="1" x14ac:dyDescent="0.15">
      <c r="A227" s="321"/>
      <c r="B227" s="322"/>
      <c r="C227" s="390"/>
      <c r="D227" s="639" t="str">
        <f t="shared" si="19"/>
        <v/>
      </c>
      <c r="E227" s="324"/>
      <c r="F227" s="325"/>
      <c r="G227" s="326">
        <f t="shared" si="18"/>
        <v>0</v>
      </c>
      <c r="H227" s="327"/>
      <c r="J227">
        <v>224</v>
      </c>
      <c r="L227" s="31">
        <f t="shared" si="20"/>
        <v>0</v>
      </c>
      <c r="M227" s="70">
        <f t="shared" si="21"/>
        <v>0</v>
      </c>
      <c r="N227" s="70">
        <f t="shared" si="22"/>
        <v>0</v>
      </c>
      <c r="O227" s="70">
        <f t="shared" si="23"/>
        <v>0</v>
      </c>
    </row>
    <row r="228" spans="1:15" ht="15.75" customHeight="1" x14ac:dyDescent="0.15">
      <c r="A228" s="321"/>
      <c r="B228" s="322"/>
      <c r="C228" s="390"/>
      <c r="D228" s="639" t="str">
        <f t="shared" si="19"/>
        <v/>
      </c>
      <c r="E228" s="324"/>
      <c r="F228" s="325"/>
      <c r="G228" s="326">
        <f t="shared" si="18"/>
        <v>0</v>
      </c>
      <c r="H228" s="327"/>
      <c r="J228">
        <v>225</v>
      </c>
      <c r="L228" s="31">
        <f t="shared" si="20"/>
        <v>0</v>
      </c>
      <c r="M228" s="70">
        <f t="shared" si="21"/>
        <v>0</v>
      </c>
      <c r="N228" s="70">
        <f t="shared" si="22"/>
        <v>0</v>
      </c>
      <c r="O228" s="70">
        <f t="shared" si="23"/>
        <v>0</v>
      </c>
    </row>
    <row r="229" spans="1:15" ht="15.75" customHeight="1" x14ac:dyDescent="0.15">
      <c r="A229" s="321"/>
      <c r="B229" s="322"/>
      <c r="C229" s="390"/>
      <c r="D229" s="639" t="str">
        <f t="shared" si="19"/>
        <v/>
      </c>
      <c r="E229" s="324"/>
      <c r="F229" s="325"/>
      <c r="G229" s="326">
        <f t="shared" si="18"/>
        <v>0</v>
      </c>
      <c r="H229" s="327"/>
      <c r="J229">
        <v>226</v>
      </c>
      <c r="L229" s="31">
        <f t="shared" si="20"/>
        <v>0</v>
      </c>
      <c r="M229" s="70">
        <f t="shared" si="21"/>
        <v>0</v>
      </c>
      <c r="N229" s="70">
        <f t="shared" si="22"/>
        <v>0</v>
      </c>
      <c r="O229" s="70">
        <f t="shared" si="23"/>
        <v>0</v>
      </c>
    </row>
    <row r="230" spans="1:15" ht="15.75" customHeight="1" x14ac:dyDescent="0.15">
      <c r="A230" s="321"/>
      <c r="B230" s="322"/>
      <c r="C230" s="390"/>
      <c r="D230" s="639" t="str">
        <f t="shared" si="19"/>
        <v/>
      </c>
      <c r="E230" s="324"/>
      <c r="F230" s="325"/>
      <c r="G230" s="326">
        <f t="shared" si="18"/>
        <v>0</v>
      </c>
      <c r="H230" s="327"/>
      <c r="J230">
        <v>227</v>
      </c>
      <c r="L230" s="31">
        <f t="shared" si="20"/>
        <v>0</v>
      </c>
      <c r="M230" s="70">
        <f t="shared" si="21"/>
        <v>0</v>
      </c>
      <c r="N230" s="70">
        <f t="shared" si="22"/>
        <v>0</v>
      </c>
      <c r="O230" s="70">
        <f t="shared" si="23"/>
        <v>0</v>
      </c>
    </row>
    <row r="231" spans="1:15" ht="15.75" customHeight="1" x14ac:dyDescent="0.15">
      <c r="A231" s="321"/>
      <c r="B231" s="322"/>
      <c r="C231" s="390"/>
      <c r="D231" s="639" t="str">
        <f t="shared" si="19"/>
        <v/>
      </c>
      <c r="E231" s="324"/>
      <c r="F231" s="325"/>
      <c r="G231" s="326">
        <f t="shared" si="18"/>
        <v>0</v>
      </c>
      <c r="H231" s="327"/>
      <c r="J231">
        <v>228</v>
      </c>
      <c r="L231" s="31">
        <f t="shared" si="20"/>
        <v>0</v>
      </c>
      <c r="M231" s="70">
        <f t="shared" si="21"/>
        <v>0</v>
      </c>
      <c r="N231" s="70">
        <f t="shared" si="22"/>
        <v>0</v>
      </c>
      <c r="O231" s="70">
        <f t="shared" si="23"/>
        <v>0</v>
      </c>
    </row>
    <row r="232" spans="1:15" ht="15.75" customHeight="1" x14ac:dyDescent="0.15">
      <c r="A232" s="321"/>
      <c r="B232" s="322"/>
      <c r="C232" s="390"/>
      <c r="D232" s="639" t="str">
        <f t="shared" si="19"/>
        <v/>
      </c>
      <c r="E232" s="324"/>
      <c r="F232" s="325"/>
      <c r="G232" s="326">
        <f t="shared" si="18"/>
        <v>0</v>
      </c>
      <c r="H232" s="327"/>
      <c r="J232">
        <v>229</v>
      </c>
      <c r="L232" s="31">
        <f t="shared" si="20"/>
        <v>0</v>
      </c>
      <c r="M232" s="70">
        <f t="shared" si="21"/>
        <v>0</v>
      </c>
      <c r="N232" s="70">
        <f t="shared" si="22"/>
        <v>0</v>
      </c>
      <c r="O232" s="70">
        <f t="shared" si="23"/>
        <v>0</v>
      </c>
    </row>
    <row r="233" spans="1:15" ht="15.75" customHeight="1" x14ac:dyDescent="0.15">
      <c r="A233" s="321"/>
      <c r="B233" s="322"/>
      <c r="C233" s="390"/>
      <c r="D233" s="639" t="str">
        <f t="shared" si="19"/>
        <v/>
      </c>
      <c r="E233" s="324"/>
      <c r="F233" s="325"/>
      <c r="G233" s="326">
        <f t="shared" si="18"/>
        <v>0</v>
      </c>
      <c r="H233" s="327"/>
      <c r="J233">
        <v>230</v>
      </c>
      <c r="L233" s="31">
        <f t="shared" si="20"/>
        <v>0</v>
      </c>
      <c r="M233" s="70">
        <f t="shared" si="21"/>
        <v>0</v>
      </c>
      <c r="N233" s="70">
        <f t="shared" si="22"/>
        <v>0</v>
      </c>
      <c r="O233" s="70">
        <f t="shared" si="23"/>
        <v>0</v>
      </c>
    </row>
    <row r="234" spans="1:15" ht="15.75" customHeight="1" x14ac:dyDescent="0.15">
      <c r="A234" s="321"/>
      <c r="B234" s="322"/>
      <c r="C234" s="390"/>
      <c r="D234" s="639" t="str">
        <f t="shared" si="19"/>
        <v/>
      </c>
      <c r="E234" s="324"/>
      <c r="F234" s="325"/>
      <c r="G234" s="326">
        <f t="shared" si="18"/>
        <v>0</v>
      </c>
      <c r="H234" s="327"/>
      <c r="J234">
        <v>231</v>
      </c>
      <c r="L234" s="31">
        <f t="shared" si="20"/>
        <v>0</v>
      </c>
      <c r="M234" s="70">
        <f t="shared" si="21"/>
        <v>0</v>
      </c>
      <c r="N234" s="70">
        <f t="shared" si="22"/>
        <v>0</v>
      </c>
      <c r="O234" s="70">
        <f t="shared" si="23"/>
        <v>0</v>
      </c>
    </row>
    <row r="235" spans="1:15" ht="15.75" customHeight="1" x14ac:dyDescent="0.15">
      <c r="A235" s="321"/>
      <c r="B235" s="322"/>
      <c r="C235" s="390"/>
      <c r="D235" s="639" t="str">
        <f t="shared" si="19"/>
        <v/>
      </c>
      <c r="E235" s="324"/>
      <c r="F235" s="325"/>
      <c r="G235" s="326">
        <f t="shared" si="18"/>
        <v>0</v>
      </c>
      <c r="H235" s="327"/>
      <c r="J235">
        <v>232</v>
      </c>
      <c r="L235" s="31">
        <f t="shared" si="20"/>
        <v>0</v>
      </c>
      <c r="M235" s="70">
        <f t="shared" si="21"/>
        <v>0</v>
      </c>
      <c r="N235" s="70">
        <f t="shared" si="22"/>
        <v>0</v>
      </c>
      <c r="O235" s="70">
        <f t="shared" si="23"/>
        <v>0</v>
      </c>
    </row>
    <row r="236" spans="1:15" ht="15.75" customHeight="1" x14ac:dyDescent="0.15">
      <c r="A236" s="321"/>
      <c r="B236" s="322"/>
      <c r="C236" s="390"/>
      <c r="D236" s="639" t="str">
        <f t="shared" si="19"/>
        <v/>
      </c>
      <c r="E236" s="324"/>
      <c r="F236" s="325"/>
      <c r="G236" s="326">
        <f t="shared" si="18"/>
        <v>0</v>
      </c>
      <c r="H236" s="327"/>
      <c r="J236">
        <v>233</v>
      </c>
      <c r="L236" s="31">
        <f t="shared" si="20"/>
        <v>0</v>
      </c>
      <c r="M236" s="70">
        <f t="shared" si="21"/>
        <v>0</v>
      </c>
      <c r="N236" s="70">
        <f t="shared" si="22"/>
        <v>0</v>
      </c>
      <c r="O236" s="70">
        <f t="shared" si="23"/>
        <v>0</v>
      </c>
    </row>
    <row r="237" spans="1:15" ht="15.75" customHeight="1" x14ac:dyDescent="0.15">
      <c r="A237" s="321"/>
      <c r="B237" s="322"/>
      <c r="C237" s="390"/>
      <c r="D237" s="639" t="str">
        <f t="shared" si="19"/>
        <v/>
      </c>
      <c r="E237" s="324"/>
      <c r="F237" s="325"/>
      <c r="G237" s="326">
        <f t="shared" si="18"/>
        <v>0</v>
      </c>
      <c r="H237" s="327"/>
      <c r="J237">
        <v>234</v>
      </c>
      <c r="L237" s="31">
        <f t="shared" si="20"/>
        <v>0</v>
      </c>
      <c r="M237" s="70">
        <f t="shared" si="21"/>
        <v>0</v>
      </c>
      <c r="N237" s="70">
        <f t="shared" si="22"/>
        <v>0</v>
      </c>
      <c r="O237" s="70">
        <f t="shared" si="23"/>
        <v>0</v>
      </c>
    </row>
    <row r="238" spans="1:15" ht="15.75" customHeight="1" x14ac:dyDescent="0.15">
      <c r="A238" s="321"/>
      <c r="B238" s="322"/>
      <c r="C238" s="390"/>
      <c r="D238" s="639" t="str">
        <f t="shared" si="19"/>
        <v/>
      </c>
      <c r="E238" s="324"/>
      <c r="F238" s="325"/>
      <c r="G238" s="326">
        <f t="shared" si="18"/>
        <v>0</v>
      </c>
      <c r="H238" s="327"/>
      <c r="J238">
        <v>235</v>
      </c>
      <c r="L238" s="31">
        <f t="shared" si="20"/>
        <v>0</v>
      </c>
      <c r="M238" s="70">
        <f t="shared" si="21"/>
        <v>0</v>
      </c>
      <c r="N238" s="70">
        <f t="shared" si="22"/>
        <v>0</v>
      </c>
      <c r="O238" s="70">
        <f t="shared" si="23"/>
        <v>0</v>
      </c>
    </row>
    <row r="239" spans="1:15" ht="15.75" customHeight="1" x14ac:dyDescent="0.15">
      <c r="A239" s="321"/>
      <c r="B239" s="322"/>
      <c r="C239" s="390"/>
      <c r="D239" s="639" t="str">
        <f t="shared" si="19"/>
        <v/>
      </c>
      <c r="E239" s="324"/>
      <c r="F239" s="325"/>
      <c r="G239" s="326">
        <f t="shared" si="18"/>
        <v>0</v>
      </c>
      <c r="H239" s="327"/>
      <c r="J239">
        <v>236</v>
      </c>
      <c r="L239" s="31">
        <f t="shared" si="20"/>
        <v>0</v>
      </c>
      <c r="M239" s="70">
        <f t="shared" si="21"/>
        <v>0</v>
      </c>
      <c r="N239" s="70">
        <f t="shared" si="22"/>
        <v>0</v>
      </c>
      <c r="O239" s="70">
        <f t="shared" si="23"/>
        <v>0</v>
      </c>
    </row>
    <row r="240" spans="1:15" ht="15.75" customHeight="1" x14ac:dyDescent="0.15">
      <c r="A240" s="321"/>
      <c r="B240" s="322"/>
      <c r="C240" s="390"/>
      <c r="D240" s="639" t="str">
        <f t="shared" si="19"/>
        <v/>
      </c>
      <c r="E240" s="324"/>
      <c r="F240" s="325"/>
      <c r="G240" s="326">
        <f t="shared" si="18"/>
        <v>0</v>
      </c>
      <c r="H240" s="327"/>
      <c r="J240">
        <v>237</v>
      </c>
      <c r="L240" s="31">
        <f t="shared" si="20"/>
        <v>0</v>
      </c>
      <c r="M240" s="70">
        <f t="shared" si="21"/>
        <v>0</v>
      </c>
      <c r="N240" s="70">
        <f t="shared" si="22"/>
        <v>0</v>
      </c>
      <c r="O240" s="70">
        <f t="shared" si="23"/>
        <v>0</v>
      </c>
    </row>
    <row r="241" spans="1:15" ht="15.75" customHeight="1" x14ac:dyDescent="0.15">
      <c r="A241" s="321"/>
      <c r="B241" s="322"/>
      <c r="C241" s="390"/>
      <c r="D241" s="639" t="str">
        <f t="shared" si="19"/>
        <v/>
      </c>
      <c r="E241" s="324"/>
      <c r="F241" s="325"/>
      <c r="G241" s="326">
        <f t="shared" si="18"/>
        <v>0</v>
      </c>
      <c r="H241" s="327"/>
      <c r="J241">
        <v>238</v>
      </c>
      <c r="L241" s="31">
        <f t="shared" si="20"/>
        <v>0</v>
      </c>
      <c r="M241" s="70">
        <f t="shared" si="21"/>
        <v>0</v>
      </c>
      <c r="N241" s="70">
        <f t="shared" si="22"/>
        <v>0</v>
      </c>
      <c r="O241" s="70">
        <f t="shared" si="23"/>
        <v>0</v>
      </c>
    </row>
    <row r="242" spans="1:15" ht="15.75" customHeight="1" x14ac:dyDescent="0.15">
      <c r="A242" s="321"/>
      <c r="B242" s="322"/>
      <c r="C242" s="390"/>
      <c r="D242" s="639" t="str">
        <f t="shared" si="19"/>
        <v/>
      </c>
      <c r="E242" s="324"/>
      <c r="F242" s="325"/>
      <c r="G242" s="326">
        <f t="shared" si="18"/>
        <v>0</v>
      </c>
      <c r="H242" s="327"/>
      <c r="J242">
        <v>239</v>
      </c>
      <c r="L242" s="31">
        <f t="shared" si="20"/>
        <v>0</v>
      </c>
      <c r="M242" s="70">
        <f t="shared" si="21"/>
        <v>0</v>
      </c>
      <c r="N242" s="70">
        <f t="shared" si="22"/>
        <v>0</v>
      </c>
      <c r="O242" s="70">
        <f t="shared" si="23"/>
        <v>0</v>
      </c>
    </row>
    <row r="243" spans="1:15" ht="15.75" customHeight="1" x14ac:dyDescent="0.15">
      <c r="A243" s="321"/>
      <c r="B243" s="322"/>
      <c r="C243" s="390"/>
      <c r="D243" s="639" t="str">
        <f t="shared" si="19"/>
        <v/>
      </c>
      <c r="E243" s="324"/>
      <c r="F243" s="325"/>
      <c r="G243" s="326">
        <f t="shared" si="18"/>
        <v>0</v>
      </c>
      <c r="H243" s="327"/>
      <c r="J243">
        <v>240</v>
      </c>
      <c r="L243" s="31">
        <f t="shared" si="20"/>
        <v>0</v>
      </c>
      <c r="M243" s="70">
        <f t="shared" si="21"/>
        <v>0</v>
      </c>
      <c r="N243" s="70">
        <f t="shared" si="22"/>
        <v>0</v>
      </c>
      <c r="O243" s="70">
        <f t="shared" si="23"/>
        <v>0</v>
      </c>
    </row>
    <row r="244" spans="1:15" ht="15.75" customHeight="1" x14ac:dyDescent="0.15">
      <c r="A244" s="321"/>
      <c r="B244" s="322"/>
      <c r="C244" s="390"/>
      <c r="D244" s="639" t="str">
        <f t="shared" si="19"/>
        <v/>
      </c>
      <c r="E244" s="324"/>
      <c r="F244" s="325"/>
      <c r="G244" s="326">
        <f t="shared" si="18"/>
        <v>0</v>
      </c>
      <c r="H244" s="327"/>
      <c r="J244">
        <v>241</v>
      </c>
      <c r="L244" s="31">
        <f t="shared" si="20"/>
        <v>0</v>
      </c>
      <c r="M244" s="70">
        <f t="shared" si="21"/>
        <v>0</v>
      </c>
      <c r="N244" s="70">
        <f t="shared" si="22"/>
        <v>0</v>
      </c>
      <c r="O244" s="70">
        <f t="shared" si="23"/>
        <v>0</v>
      </c>
    </row>
    <row r="245" spans="1:15" ht="15.75" customHeight="1" x14ac:dyDescent="0.15">
      <c r="A245" s="321"/>
      <c r="B245" s="322"/>
      <c r="C245" s="390"/>
      <c r="D245" s="639" t="str">
        <f t="shared" si="19"/>
        <v/>
      </c>
      <c r="E245" s="324"/>
      <c r="F245" s="325"/>
      <c r="G245" s="326">
        <f t="shared" si="18"/>
        <v>0</v>
      </c>
      <c r="H245" s="327"/>
      <c r="J245">
        <v>242</v>
      </c>
      <c r="L245" s="31">
        <f t="shared" si="20"/>
        <v>0</v>
      </c>
      <c r="M245" s="70">
        <f t="shared" si="21"/>
        <v>0</v>
      </c>
      <c r="N245" s="70">
        <f t="shared" si="22"/>
        <v>0</v>
      </c>
      <c r="O245" s="70">
        <f t="shared" si="23"/>
        <v>0</v>
      </c>
    </row>
    <row r="246" spans="1:15" ht="15.75" customHeight="1" x14ac:dyDescent="0.15">
      <c r="A246" s="321"/>
      <c r="B246" s="322"/>
      <c r="C246" s="390"/>
      <c r="D246" s="639" t="str">
        <f t="shared" si="19"/>
        <v/>
      </c>
      <c r="E246" s="324"/>
      <c r="F246" s="325"/>
      <c r="G246" s="326">
        <f t="shared" si="18"/>
        <v>0</v>
      </c>
      <c r="H246" s="327"/>
      <c r="J246">
        <v>243</v>
      </c>
      <c r="L246" s="31">
        <f t="shared" si="20"/>
        <v>0</v>
      </c>
      <c r="M246" s="70">
        <f t="shared" si="21"/>
        <v>0</v>
      </c>
      <c r="N246" s="70">
        <f t="shared" si="22"/>
        <v>0</v>
      </c>
      <c r="O246" s="70">
        <f t="shared" si="23"/>
        <v>0</v>
      </c>
    </row>
    <row r="247" spans="1:15" ht="15.75" customHeight="1" x14ac:dyDescent="0.15">
      <c r="A247" s="321"/>
      <c r="B247" s="322"/>
      <c r="C247" s="390"/>
      <c r="D247" s="639" t="str">
        <f t="shared" si="19"/>
        <v/>
      </c>
      <c r="E247" s="324"/>
      <c r="F247" s="325"/>
      <c r="G247" s="326">
        <f t="shared" si="18"/>
        <v>0</v>
      </c>
      <c r="H247" s="327"/>
      <c r="J247">
        <v>244</v>
      </c>
      <c r="L247" s="31">
        <f t="shared" si="20"/>
        <v>0</v>
      </c>
      <c r="M247" s="70">
        <f t="shared" si="21"/>
        <v>0</v>
      </c>
      <c r="N247" s="70">
        <f t="shared" si="22"/>
        <v>0</v>
      </c>
      <c r="O247" s="70">
        <f t="shared" si="23"/>
        <v>0</v>
      </c>
    </row>
    <row r="248" spans="1:15" ht="15.75" customHeight="1" x14ac:dyDescent="0.15">
      <c r="A248" s="321"/>
      <c r="B248" s="322"/>
      <c r="C248" s="390"/>
      <c r="D248" s="639" t="str">
        <f t="shared" si="19"/>
        <v/>
      </c>
      <c r="E248" s="324"/>
      <c r="F248" s="325"/>
      <c r="G248" s="326">
        <f t="shared" si="18"/>
        <v>0</v>
      </c>
      <c r="H248" s="327"/>
      <c r="J248">
        <v>245</v>
      </c>
      <c r="L248" s="31">
        <f t="shared" si="20"/>
        <v>0</v>
      </c>
      <c r="M248" s="70">
        <f t="shared" si="21"/>
        <v>0</v>
      </c>
      <c r="N248" s="70">
        <f t="shared" si="22"/>
        <v>0</v>
      </c>
      <c r="O248" s="70">
        <f t="shared" si="23"/>
        <v>0</v>
      </c>
    </row>
    <row r="249" spans="1:15" ht="15.75" customHeight="1" x14ac:dyDescent="0.15">
      <c r="A249" s="321"/>
      <c r="B249" s="322"/>
      <c r="C249" s="390"/>
      <c r="D249" s="639" t="str">
        <f t="shared" si="19"/>
        <v/>
      </c>
      <c r="E249" s="324"/>
      <c r="F249" s="325"/>
      <c r="G249" s="326">
        <f t="shared" si="18"/>
        <v>0</v>
      </c>
      <c r="H249" s="327"/>
      <c r="J249">
        <v>246</v>
      </c>
      <c r="L249" s="31">
        <f t="shared" si="20"/>
        <v>0</v>
      </c>
      <c r="M249" s="70">
        <f t="shared" si="21"/>
        <v>0</v>
      </c>
      <c r="N249" s="70">
        <f t="shared" si="22"/>
        <v>0</v>
      </c>
      <c r="O249" s="70">
        <f t="shared" si="23"/>
        <v>0</v>
      </c>
    </row>
    <row r="250" spans="1:15" ht="15.75" customHeight="1" x14ac:dyDescent="0.15">
      <c r="A250" s="321"/>
      <c r="B250" s="322"/>
      <c r="C250" s="390"/>
      <c r="D250" s="639" t="str">
        <f t="shared" si="19"/>
        <v/>
      </c>
      <c r="E250" s="324"/>
      <c r="F250" s="325"/>
      <c r="G250" s="326">
        <f t="shared" si="18"/>
        <v>0</v>
      </c>
      <c r="H250" s="327"/>
      <c r="J250">
        <v>247</v>
      </c>
      <c r="L250" s="31">
        <f t="shared" si="20"/>
        <v>0</v>
      </c>
      <c r="M250" s="70">
        <f t="shared" si="21"/>
        <v>0</v>
      </c>
      <c r="N250" s="70">
        <f t="shared" si="22"/>
        <v>0</v>
      </c>
      <c r="O250" s="70">
        <f t="shared" si="23"/>
        <v>0</v>
      </c>
    </row>
    <row r="251" spans="1:15" ht="15.75" customHeight="1" x14ac:dyDescent="0.15">
      <c r="A251" s="321"/>
      <c r="B251" s="322"/>
      <c r="C251" s="390"/>
      <c r="D251" s="639" t="str">
        <f t="shared" si="19"/>
        <v/>
      </c>
      <c r="E251" s="324"/>
      <c r="F251" s="325"/>
      <c r="G251" s="326">
        <f t="shared" si="18"/>
        <v>0</v>
      </c>
      <c r="H251" s="327"/>
      <c r="J251">
        <v>248</v>
      </c>
      <c r="L251" s="31">
        <f t="shared" si="20"/>
        <v>0</v>
      </c>
      <c r="M251" s="70">
        <f t="shared" si="21"/>
        <v>0</v>
      </c>
      <c r="N251" s="70">
        <f t="shared" si="22"/>
        <v>0</v>
      </c>
      <c r="O251" s="70">
        <f t="shared" si="23"/>
        <v>0</v>
      </c>
    </row>
    <row r="252" spans="1:15" ht="15.75" customHeight="1" x14ac:dyDescent="0.15">
      <c r="A252" s="321"/>
      <c r="B252" s="322"/>
      <c r="C252" s="390"/>
      <c r="D252" s="639" t="str">
        <f t="shared" si="19"/>
        <v/>
      </c>
      <c r="E252" s="324"/>
      <c r="F252" s="325"/>
      <c r="G252" s="326">
        <f t="shared" si="18"/>
        <v>0</v>
      </c>
      <c r="H252" s="327"/>
      <c r="J252">
        <v>249</v>
      </c>
      <c r="L252" s="31">
        <f t="shared" si="20"/>
        <v>0</v>
      </c>
      <c r="M252" s="70">
        <f t="shared" si="21"/>
        <v>0</v>
      </c>
      <c r="N252" s="70">
        <f t="shared" si="22"/>
        <v>0</v>
      </c>
      <c r="O252" s="70">
        <f t="shared" si="23"/>
        <v>0</v>
      </c>
    </row>
    <row r="253" spans="1:15" ht="15.75" customHeight="1" x14ac:dyDescent="0.15">
      <c r="A253" s="321"/>
      <c r="B253" s="322"/>
      <c r="C253" s="390"/>
      <c r="D253" s="639" t="str">
        <f t="shared" si="19"/>
        <v/>
      </c>
      <c r="E253" s="324"/>
      <c r="F253" s="325"/>
      <c r="G253" s="326">
        <f t="shared" si="18"/>
        <v>0</v>
      </c>
      <c r="H253" s="327"/>
      <c r="J253">
        <v>250</v>
      </c>
      <c r="L253" s="31">
        <f t="shared" si="20"/>
        <v>0</v>
      </c>
      <c r="M253" s="70">
        <f t="shared" si="21"/>
        <v>0</v>
      </c>
      <c r="N253" s="70">
        <f t="shared" si="22"/>
        <v>0</v>
      </c>
      <c r="O253" s="70">
        <f t="shared" si="23"/>
        <v>0</v>
      </c>
    </row>
    <row r="254" spans="1:15" ht="15.75" customHeight="1" x14ac:dyDescent="0.15">
      <c r="A254" s="321"/>
      <c r="B254" s="322"/>
      <c r="C254" s="390"/>
      <c r="D254" s="639" t="str">
        <f t="shared" si="19"/>
        <v/>
      </c>
      <c r="E254" s="324"/>
      <c r="F254" s="325"/>
      <c r="G254" s="326">
        <f t="shared" si="18"/>
        <v>0</v>
      </c>
      <c r="H254" s="327"/>
      <c r="J254">
        <v>251</v>
      </c>
      <c r="L254" s="31">
        <f t="shared" si="20"/>
        <v>0</v>
      </c>
      <c r="M254" s="70">
        <f t="shared" si="21"/>
        <v>0</v>
      </c>
      <c r="N254" s="70">
        <f t="shared" si="22"/>
        <v>0</v>
      </c>
      <c r="O254" s="70">
        <f t="shared" si="23"/>
        <v>0</v>
      </c>
    </row>
    <row r="255" spans="1:15" ht="15.75" customHeight="1" x14ac:dyDescent="0.15">
      <c r="A255" s="321"/>
      <c r="B255" s="322"/>
      <c r="C255" s="390"/>
      <c r="D255" s="639" t="str">
        <f t="shared" si="19"/>
        <v/>
      </c>
      <c r="E255" s="324"/>
      <c r="F255" s="325"/>
      <c r="G255" s="326">
        <f t="shared" si="18"/>
        <v>0</v>
      </c>
      <c r="H255" s="327"/>
      <c r="J255">
        <v>252</v>
      </c>
      <c r="L255" s="31">
        <f t="shared" si="20"/>
        <v>0</v>
      </c>
      <c r="M255" s="70">
        <f t="shared" si="21"/>
        <v>0</v>
      </c>
      <c r="N255" s="70">
        <f t="shared" si="22"/>
        <v>0</v>
      </c>
      <c r="O255" s="70">
        <f t="shared" si="23"/>
        <v>0</v>
      </c>
    </row>
    <row r="256" spans="1:15" ht="15.75" customHeight="1" x14ac:dyDescent="0.15">
      <c r="A256" s="321"/>
      <c r="B256" s="322"/>
      <c r="C256" s="390"/>
      <c r="D256" s="639" t="str">
        <f t="shared" si="19"/>
        <v/>
      </c>
      <c r="E256" s="324"/>
      <c r="F256" s="325"/>
      <c r="G256" s="326">
        <f t="shared" si="18"/>
        <v>0</v>
      </c>
      <c r="H256" s="327"/>
      <c r="J256">
        <v>253</v>
      </c>
      <c r="L256" s="31">
        <f t="shared" si="20"/>
        <v>0</v>
      </c>
      <c r="M256" s="70">
        <f t="shared" si="21"/>
        <v>0</v>
      </c>
      <c r="N256" s="70">
        <f t="shared" si="22"/>
        <v>0</v>
      </c>
      <c r="O256" s="70">
        <f t="shared" si="23"/>
        <v>0</v>
      </c>
    </row>
    <row r="257" spans="1:15" ht="15.75" customHeight="1" x14ac:dyDescent="0.15">
      <c r="A257" s="321"/>
      <c r="B257" s="322"/>
      <c r="C257" s="390"/>
      <c r="D257" s="639" t="str">
        <f t="shared" si="19"/>
        <v/>
      </c>
      <c r="E257" s="324"/>
      <c r="F257" s="325"/>
      <c r="G257" s="326">
        <f t="shared" si="18"/>
        <v>0</v>
      </c>
      <c r="H257" s="327"/>
      <c r="J257">
        <v>254</v>
      </c>
      <c r="L257" s="31">
        <f t="shared" si="20"/>
        <v>0</v>
      </c>
      <c r="M257" s="70">
        <f t="shared" si="21"/>
        <v>0</v>
      </c>
      <c r="N257" s="70">
        <f t="shared" si="22"/>
        <v>0</v>
      </c>
      <c r="O257" s="70">
        <f t="shared" si="23"/>
        <v>0</v>
      </c>
    </row>
    <row r="258" spans="1:15" ht="15.75" customHeight="1" x14ac:dyDescent="0.15">
      <c r="A258" s="321"/>
      <c r="B258" s="322"/>
      <c r="C258" s="390"/>
      <c r="D258" s="639" t="str">
        <f t="shared" si="19"/>
        <v/>
      </c>
      <c r="E258" s="324"/>
      <c r="F258" s="325"/>
      <c r="G258" s="326">
        <f t="shared" si="18"/>
        <v>0</v>
      </c>
      <c r="H258" s="327"/>
      <c r="J258">
        <v>255</v>
      </c>
      <c r="L258" s="31">
        <f t="shared" si="20"/>
        <v>0</v>
      </c>
      <c r="M258" s="70">
        <f t="shared" si="21"/>
        <v>0</v>
      </c>
      <c r="N258" s="70">
        <f t="shared" si="22"/>
        <v>0</v>
      </c>
      <c r="O258" s="70">
        <f t="shared" si="23"/>
        <v>0</v>
      </c>
    </row>
    <row r="259" spans="1:15" ht="15.75" customHeight="1" x14ac:dyDescent="0.15">
      <c r="A259" s="321"/>
      <c r="B259" s="322"/>
      <c r="C259" s="390"/>
      <c r="D259" s="639" t="str">
        <f t="shared" si="19"/>
        <v/>
      </c>
      <c r="E259" s="324"/>
      <c r="F259" s="325"/>
      <c r="G259" s="326">
        <f t="shared" si="18"/>
        <v>0</v>
      </c>
      <c r="H259" s="327"/>
      <c r="J259">
        <v>256</v>
      </c>
      <c r="L259" s="31">
        <f t="shared" si="20"/>
        <v>0</v>
      </c>
      <c r="M259" s="70">
        <f t="shared" si="21"/>
        <v>0</v>
      </c>
      <c r="N259" s="70">
        <f t="shared" si="22"/>
        <v>0</v>
      </c>
      <c r="O259" s="70">
        <f t="shared" si="23"/>
        <v>0</v>
      </c>
    </row>
    <row r="260" spans="1:15" ht="15.75" customHeight="1" x14ac:dyDescent="0.15">
      <c r="A260" s="321"/>
      <c r="B260" s="322"/>
      <c r="C260" s="390"/>
      <c r="D260" s="639" t="str">
        <f t="shared" si="19"/>
        <v/>
      </c>
      <c r="E260" s="324"/>
      <c r="F260" s="325"/>
      <c r="G260" s="326">
        <f t="shared" si="18"/>
        <v>0</v>
      </c>
      <c r="H260" s="327"/>
      <c r="J260">
        <v>257</v>
      </c>
      <c r="L260" s="31">
        <f t="shared" si="20"/>
        <v>0</v>
      </c>
      <c r="M260" s="70">
        <f t="shared" si="21"/>
        <v>0</v>
      </c>
      <c r="N260" s="70">
        <f t="shared" si="22"/>
        <v>0</v>
      </c>
      <c r="O260" s="70">
        <f t="shared" si="23"/>
        <v>0</v>
      </c>
    </row>
    <row r="261" spans="1:15" ht="15.75" customHeight="1" x14ac:dyDescent="0.15">
      <c r="A261" s="321"/>
      <c r="B261" s="322"/>
      <c r="C261" s="390"/>
      <c r="D261" s="639" t="str">
        <f t="shared" si="19"/>
        <v/>
      </c>
      <c r="E261" s="324"/>
      <c r="F261" s="325"/>
      <c r="G261" s="326">
        <f t="shared" ref="G261:G324" si="24">G260+E261-F261</f>
        <v>0</v>
      </c>
      <c r="H261" s="327"/>
      <c r="J261">
        <v>258</v>
      </c>
      <c r="L261" s="31">
        <f t="shared" si="20"/>
        <v>0</v>
      </c>
      <c r="M261" s="70">
        <f t="shared" si="21"/>
        <v>0</v>
      </c>
      <c r="N261" s="70">
        <f t="shared" si="22"/>
        <v>0</v>
      </c>
      <c r="O261" s="70">
        <f t="shared" si="23"/>
        <v>0</v>
      </c>
    </row>
    <row r="262" spans="1:15" ht="15.75" customHeight="1" x14ac:dyDescent="0.15">
      <c r="A262" s="321"/>
      <c r="B262" s="322"/>
      <c r="C262" s="390"/>
      <c r="D262" s="639" t="str">
        <f t="shared" ref="D262:D325" si="25">IF(C262="","",VLOOKUP(C262,$S$342:$W$370,2))</f>
        <v/>
      </c>
      <c r="E262" s="324"/>
      <c r="F262" s="325"/>
      <c r="G262" s="326">
        <f t="shared" si="24"/>
        <v>0</v>
      </c>
      <c r="H262" s="327"/>
      <c r="J262">
        <v>259</v>
      </c>
      <c r="L262" s="31">
        <f t="shared" si="20"/>
        <v>0</v>
      </c>
      <c r="M262" s="70">
        <f t="shared" si="21"/>
        <v>0</v>
      </c>
      <c r="N262" s="70">
        <f t="shared" si="22"/>
        <v>0</v>
      </c>
      <c r="O262" s="70">
        <f t="shared" si="23"/>
        <v>0</v>
      </c>
    </row>
    <row r="263" spans="1:15" ht="15.75" customHeight="1" x14ac:dyDescent="0.15">
      <c r="A263" s="321"/>
      <c r="B263" s="322"/>
      <c r="C263" s="390"/>
      <c r="D263" s="639" t="str">
        <f t="shared" si="25"/>
        <v/>
      </c>
      <c r="E263" s="324"/>
      <c r="F263" s="325"/>
      <c r="G263" s="326">
        <f t="shared" si="24"/>
        <v>0</v>
      </c>
      <c r="H263" s="327"/>
      <c r="J263">
        <v>260</v>
      </c>
      <c r="L263" s="31">
        <f t="shared" ref="L263:L326" si="26">C263</f>
        <v>0</v>
      </c>
      <c r="M263" s="70">
        <f t="shared" ref="M263:M326" si="27">E263</f>
        <v>0</v>
      </c>
      <c r="N263" s="70">
        <f t="shared" ref="N263:N326" si="28">L263</f>
        <v>0</v>
      </c>
      <c r="O263" s="70">
        <f t="shared" ref="O263:O326" si="29">F263</f>
        <v>0</v>
      </c>
    </row>
    <row r="264" spans="1:15" ht="15.75" customHeight="1" x14ac:dyDescent="0.15">
      <c r="A264" s="321"/>
      <c r="B264" s="322"/>
      <c r="C264" s="390"/>
      <c r="D264" s="639" t="str">
        <f t="shared" si="25"/>
        <v/>
      </c>
      <c r="E264" s="324"/>
      <c r="F264" s="325"/>
      <c r="G264" s="326">
        <f t="shared" si="24"/>
        <v>0</v>
      </c>
      <c r="H264" s="327"/>
      <c r="J264">
        <v>261</v>
      </c>
      <c r="L264" s="31">
        <f t="shared" si="26"/>
        <v>0</v>
      </c>
      <c r="M264" s="70">
        <f t="shared" si="27"/>
        <v>0</v>
      </c>
      <c r="N264" s="70">
        <f t="shared" si="28"/>
        <v>0</v>
      </c>
      <c r="O264" s="70">
        <f t="shared" si="29"/>
        <v>0</v>
      </c>
    </row>
    <row r="265" spans="1:15" ht="15.75" customHeight="1" x14ac:dyDescent="0.15">
      <c r="A265" s="321"/>
      <c r="B265" s="322"/>
      <c r="C265" s="390"/>
      <c r="D265" s="639" t="str">
        <f t="shared" si="25"/>
        <v/>
      </c>
      <c r="E265" s="324"/>
      <c r="F265" s="325"/>
      <c r="G265" s="326">
        <f t="shared" si="24"/>
        <v>0</v>
      </c>
      <c r="H265" s="327"/>
      <c r="J265">
        <v>262</v>
      </c>
      <c r="L265" s="31">
        <f t="shared" si="26"/>
        <v>0</v>
      </c>
      <c r="M265" s="70">
        <f t="shared" si="27"/>
        <v>0</v>
      </c>
      <c r="N265" s="70">
        <f t="shared" si="28"/>
        <v>0</v>
      </c>
      <c r="O265" s="70">
        <f t="shared" si="29"/>
        <v>0</v>
      </c>
    </row>
    <row r="266" spans="1:15" ht="15.75" customHeight="1" x14ac:dyDescent="0.15">
      <c r="A266" s="321"/>
      <c r="B266" s="322"/>
      <c r="C266" s="390"/>
      <c r="D266" s="639" t="str">
        <f t="shared" si="25"/>
        <v/>
      </c>
      <c r="E266" s="324"/>
      <c r="F266" s="325"/>
      <c r="G266" s="326">
        <f t="shared" si="24"/>
        <v>0</v>
      </c>
      <c r="H266" s="327"/>
      <c r="J266">
        <v>263</v>
      </c>
      <c r="L266" s="31">
        <f t="shared" si="26"/>
        <v>0</v>
      </c>
      <c r="M266" s="70">
        <f t="shared" si="27"/>
        <v>0</v>
      </c>
      <c r="N266" s="70">
        <f t="shared" si="28"/>
        <v>0</v>
      </c>
      <c r="O266" s="70">
        <f t="shared" si="29"/>
        <v>0</v>
      </c>
    </row>
    <row r="267" spans="1:15" ht="15.75" customHeight="1" x14ac:dyDescent="0.15">
      <c r="A267" s="321"/>
      <c r="B267" s="322"/>
      <c r="C267" s="390"/>
      <c r="D267" s="639" t="str">
        <f t="shared" si="25"/>
        <v/>
      </c>
      <c r="E267" s="324"/>
      <c r="F267" s="325"/>
      <c r="G267" s="326">
        <f t="shared" si="24"/>
        <v>0</v>
      </c>
      <c r="H267" s="327"/>
      <c r="J267">
        <v>264</v>
      </c>
      <c r="L267" s="31">
        <f t="shared" si="26"/>
        <v>0</v>
      </c>
      <c r="M267" s="70">
        <f t="shared" si="27"/>
        <v>0</v>
      </c>
      <c r="N267" s="70">
        <f t="shared" si="28"/>
        <v>0</v>
      </c>
      <c r="O267" s="70">
        <f t="shared" si="29"/>
        <v>0</v>
      </c>
    </row>
    <row r="268" spans="1:15" ht="15.75" customHeight="1" x14ac:dyDescent="0.15">
      <c r="A268" s="321"/>
      <c r="B268" s="322"/>
      <c r="C268" s="390"/>
      <c r="D268" s="639" t="str">
        <f t="shared" si="25"/>
        <v/>
      </c>
      <c r="E268" s="324"/>
      <c r="F268" s="325"/>
      <c r="G268" s="326">
        <f t="shared" si="24"/>
        <v>0</v>
      </c>
      <c r="H268" s="327"/>
      <c r="J268">
        <v>265</v>
      </c>
      <c r="L268" s="31">
        <f t="shared" si="26"/>
        <v>0</v>
      </c>
      <c r="M268" s="70">
        <f t="shared" si="27"/>
        <v>0</v>
      </c>
      <c r="N268" s="70">
        <f t="shared" si="28"/>
        <v>0</v>
      </c>
      <c r="O268" s="70">
        <f t="shared" si="29"/>
        <v>0</v>
      </c>
    </row>
    <row r="269" spans="1:15" ht="15.75" customHeight="1" x14ac:dyDescent="0.15">
      <c r="A269" s="321"/>
      <c r="B269" s="322"/>
      <c r="C269" s="390"/>
      <c r="D269" s="639" t="str">
        <f t="shared" si="25"/>
        <v/>
      </c>
      <c r="E269" s="324"/>
      <c r="F269" s="325"/>
      <c r="G269" s="326">
        <f t="shared" si="24"/>
        <v>0</v>
      </c>
      <c r="H269" s="327"/>
      <c r="J269">
        <v>266</v>
      </c>
      <c r="L269" s="31">
        <f t="shared" si="26"/>
        <v>0</v>
      </c>
      <c r="M269" s="70">
        <f t="shared" si="27"/>
        <v>0</v>
      </c>
      <c r="N269" s="70">
        <f t="shared" si="28"/>
        <v>0</v>
      </c>
      <c r="O269" s="70">
        <f t="shared" si="29"/>
        <v>0</v>
      </c>
    </row>
    <row r="270" spans="1:15" ht="15.75" customHeight="1" x14ac:dyDescent="0.15">
      <c r="A270" s="321"/>
      <c r="B270" s="322"/>
      <c r="C270" s="390"/>
      <c r="D270" s="639" t="str">
        <f t="shared" si="25"/>
        <v/>
      </c>
      <c r="E270" s="324"/>
      <c r="F270" s="325"/>
      <c r="G270" s="326">
        <f t="shared" si="24"/>
        <v>0</v>
      </c>
      <c r="H270" s="327"/>
      <c r="J270">
        <v>267</v>
      </c>
      <c r="L270" s="31">
        <f t="shared" si="26"/>
        <v>0</v>
      </c>
      <c r="M270" s="70">
        <f t="shared" si="27"/>
        <v>0</v>
      </c>
      <c r="N270" s="70">
        <f t="shared" si="28"/>
        <v>0</v>
      </c>
      <c r="O270" s="70">
        <f t="shared" si="29"/>
        <v>0</v>
      </c>
    </row>
    <row r="271" spans="1:15" ht="15.75" customHeight="1" x14ac:dyDescent="0.15">
      <c r="A271" s="321"/>
      <c r="B271" s="322"/>
      <c r="C271" s="390"/>
      <c r="D271" s="639" t="str">
        <f t="shared" si="25"/>
        <v/>
      </c>
      <c r="E271" s="324"/>
      <c r="F271" s="325"/>
      <c r="G271" s="326">
        <f t="shared" si="24"/>
        <v>0</v>
      </c>
      <c r="H271" s="327"/>
      <c r="J271">
        <v>268</v>
      </c>
      <c r="L271" s="31">
        <f t="shared" si="26"/>
        <v>0</v>
      </c>
      <c r="M271" s="70">
        <f t="shared" si="27"/>
        <v>0</v>
      </c>
      <c r="N271" s="70">
        <f t="shared" si="28"/>
        <v>0</v>
      </c>
      <c r="O271" s="70">
        <f t="shared" si="29"/>
        <v>0</v>
      </c>
    </row>
    <row r="272" spans="1:15" ht="15.75" customHeight="1" x14ac:dyDescent="0.15">
      <c r="A272" s="321"/>
      <c r="B272" s="322"/>
      <c r="C272" s="390"/>
      <c r="D272" s="639" t="str">
        <f t="shared" si="25"/>
        <v/>
      </c>
      <c r="E272" s="324"/>
      <c r="F272" s="325"/>
      <c r="G272" s="326">
        <f t="shared" si="24"/>
        <v>0</v>
      </c>
      <c r="H272" s="327"/>
      <c r="J272">
        <v>269</v>
      </c>
      <c r="L272" s="31">
        <f t="shared" si="26"/>
        <v>0</v>
      </c>
      <c r="M272" s="70">
        <f t="shared" si="27"/>
        <v>0</v>
      </c>
      <c r="N272" s="70">
        <f t="shared" si="28"/>
        <v>0</v>
      </c>
      <c r="O272" s="70">
        <f t="shared" si="29"/>
        <v>0</v>
      </c>
    </row>
    <row r="273" spans="1:15" ht="15.75" customHeight="1" x14ac:dyDescent="0.15">
      <c r="A273" s="321"/>
      <c r="B273" s="322"/>
      <c r="C273" s="390"/>
      <c r="D273" s="639" t="str">
        <f t="shared" si="25"/>
        <v/>
      </c>
      <c r="E273" s="324"/>
      <c r="F273" s="325"/>
      <c r="G273" s="326">
        <f t="shared" si="24"/>
        <v>0</v>
      </c>
      <c r="H273" s="327"/>
      <c r="J273">
        <v>270</v>
      </c>
      <c r="L273" s="31">
        <f t="shared" si="26"/>
        <v>0</v>
      </c>
      <c r="M273" s="70">
        <f t="shared" si="27"/>
        <v>0</v>
      </c>
      <c r="N273" s="70">
        <f t="shared" si="28"/>
        <v>0</v>
      </c>
      <c r="O273" s="70">
        <f t="shared" si="29"/>
        <v>0</v>
      </c>
    </row>
    <row r="274" spans="1:15" ht="15.75" customHeight="1" x14ac:dyDescent="0.15">
      <c r="A274" s="321"/>
      <c r="B274" s="322"/>
      <c r="C274" s="390"/>
      <c r="D274" s="639" t="str">
        <f t="shared" si="25"/>
        <v/>
      </c>
      <c r="E274" s="324"/>
      <c r="F274" s="325"/>
      <c r="G274" s="326">
        <f t="shared" si="24"/>
        <v>0</v>
      </c>
      <c r="H274" s="327"/>
      <c r="J274">
        <v>271</v>
      </c>
      <c r="L274" s="31">
        <f t="shared" si="26"/>
        <v>0</v>
      </c>
      <c r="M274" s="70">
        <f t="shared" si="27"/>
        <v>0</v>
      </c>
      <c r="N274" s="70">
        <f t="shared" si="28"/>
        <v>0</v>
      </c>
      <c r="O274" s="70">
        <f t="shared" si="29"/>
        <v>0</v>
      </c>
    </row>
    <row r="275" spans="1:15" ht="15.75" customHeight="1" x14ac:dyDescent="0.15">
      <c r="A275" s="321"/>
      <c r="B275" s="322"/>
      <c r="C275" s="390"/>
      <c r="D275" s="639" t="str">
        <f t="shared" si="25"/>
        <v/>
      </c>
      <c r="E275" s="324"/>
      <c r="F275" s="325"/>
      <c r="G275" s="326">
        <f t="shared" si="24"/>
        <v>0</v>
      </c>
      <c r="H275" s="327"/>
      <c r="J275">
        <v>272</v>
      </c>
      <c r="L275" s="31">
        <f t="shared" si="26"/>
        <v>0</v>
      </c>
      <c r="M275" s="70">
        <f t="shared" si="27"/>
        <v>0</v>
      </c>
      <c r="N275" s="70">
        <f t="shared" si="28"/>
        <v>0</v>
      </c>
      <c r="O275" s="70">
        <f t="shared" si="29"/>
        <v>0</v>
      </c>
    </row>
    <row r="276" spans="1:15" ht="15.75" customHeight="1" x14ac:dyDescent="0.15">
      <c r="A276" s="321"/>
      <c r="B276" s="322"/>
      <c r="C276" s="390"/>
      <c r="D276" s="639" t="str">
        <f t="shared" si="25"/>
        <v/>
      </c>
      <c r="E276" s="324"/>
      <c r="F276" s="325"/>
      <c r="G276" s="326">
        <f t="shared" si="24"/>
        <v>0</v>
      </c>
      <c r="H276" s="327"/>
      <c r="J276">
        <v>273</v>
      </c>
      <c r="L276" s="31">
        <f t="shared" si="26"/>
        <v>0</v>
      </c>
      <c r="M276" s="70">
        <f t="shared" si="27"/>
        <v>0</v>
      </c>
      <c r="N276" s="70">
        <f t="shared" si="28"/>
        <v>0</v>
      </c>
      <c r="O276" s="70">
        <f t="shared" si="29"/>
        <v>0</v>
      </c>
    </row>
    <row r="277" spans="1:15" ht="15.75" customHeight="1" x14ac:dyDescent="0.15">
      <c r="A277" s="321"/>
      <c r="B277" s="322"/>
      <c r="C277" s="390"/>
      <c r="D277" s="639" t="str">
        <f t="shared" si="25"/>
        <v/>
      </c>
      <c r="E277" s="324"/>
      <c r="F277" s="325"/>
      <c r="G277" s="326">
        <f t="shared" si="24"/>
        <v>0</v>
      </c>
      <c r="H277" s="327"/>
      <c r="J277">
        <v>274</v>
      </c>
      <c r="L277" s="31">
        <f t="shared" si="26"/>
        <v>0</v>
      </c>
      <c r="M277" s="70">
        <f t="shared" si="27"/>
        <v>0</v>
      </c>
      <c r="N277" s="70">
        <f t="shared" si="28"/>
        <v>0</v>
      </c>
      <c r="O277" s="70">
        <f t="shared" si="29"/>
        <v>0</v>
      </c>
    </row>
    <row r="278" spans="1:15" ht="15.75" customHeight="1" x14ac:dyDescent="0.15">
      <c r="A278" s="321"/>
      <c r="B278" s="322"/>
      <c r="C278" s="390"/>
      <c r="D278" s="639" t="str">
        <f t="shared" si="25"/>
        <v/>
      </c>
      <c r="E278" s="324"/>
      <c r="F278" s="325"/>
      <c r="G278" s="326">
        <f t="shared" si="24"/>
        <v>0</v>
      </c>
      <c r="H278" s="327"/>
      <c r="J278">
        <v>275</v>
      </c>
      <c r="L278" s="31">
        <f t="shared" si="26"/>
        <v>0</v>
      </c>
      <c r="M278" s="70">
        <f t="shared" si="27"/>
        <v>0</v>
      </c>
      <c r="N278" s="70">
        <f t="shared" si="28"/>
        <v>0</v>
      </c>
      <c r="O278" s="70">
        <f t="shared" si="29"/>
        <v>0</v>
      </c>
    </row>
    <row r="279" spans="1:15" ht="15.75" customHeight="1" x14ac:dyDescent="0.15">
      <c r="A279" s="321"/>
      <c r="B279" s="322"/>
      <c r="C279" s="390"/>
      <c r="D279" s="639" t="str">
        <f t="shared" si="25"/>
        <v/>
      </c>
      <c r="E279" s="324"/>
      <c r="F279" s="325"/>
      <c r="G279" s="326">
        <f t="shared" si="24"/>
        <v>0</v>
      </c>
      <c r="H279" s="327"/>
      <c r="J279">
        <v>276</v>
      </c>
      <c r="L279" s="31">
        <f t="shared" si="26"/>
        <v>0</v>
      </c>
      <c r="M279" s="70">
        <f t="shared" si="27"/>
        <v>0</v>
      </c>
      <c r="N279" s="70">
        <f t="shared" si="28"/>
        <v>0</v>
      </c>
      <c r="O279" s="70">
        <f t="shared" si="29"/>
        <v>0</v>
      </c>
    </row>
    <row r="280" spans="1:15" ht="15.75" customHeight="1" x14ac:dyDescent="0.15">
      <c r="A280" s="321"/>
      <c r="B280" s="322"/>
      <c r="C280" s="390"/>
      <c r="D280" s="639" t="str">
        <f t="shared" si="25"/>
        <v/>
      </c>
      <c r="E280" s="324"/>
      <c r="F280" s="325"/>
      <c r="G280" s="326">
        <f t="shared" si="24"/>
        <v>0</v>
      </c>
      <c r="H280" s="327"/>
      <c r="J280">
        <v>277</v>
      </c>
      <c r="L280" s="31">
        <f t="shared" si="26"/>
        <v>0</v>
      </c>
      <c r="M280" s="70">
        <f t="shared" si="27"/>
        <v>0</v>
      </c>
      <c r="N280" s="70">
        <f t="shared" si="28"/>
        <v>0</v>
      </c>
      <c r="O280" s="70">
        <f t="shared" si="29"/>
        <v>0</v>
      </c>
    </row>
    <row r="281" spans="1:15" ht="15.75" customHeight="1" x14ac:dyDescent="0.15">
      <c r="A281" s="321"/>
      <c r="B281" s="322"/>
      <c r="C281" s="390"/>
      <c r="D281" s="639" t="str">
        <f t="shared" si="25"/>
        <v/>
      </c>
      <c r="E281" s="324"/>
      <c r="F281" s="325"/>
      <c r="G281" s="326">
        <f t="shared" si="24"/>
        <v>0</v>
      </c>
      <c r="H281" s="327"/>
      <c r="J281">
        <v>278</v>
      </c>
      <c r="L281" s="31">
        <f t="shared" si="26"/>
        <v>0</v>
      </c>
      <c r="M281" s="70">
        <f t="shared" si="27"/>
        <v>0</v>
      </c>
      <c r="N281" s="70">
        <f t="shared" si="28"/>
        <v>0</v>
      </c>
      <c r="O281" s="70">
        <f t="shared" si="29"/>
        <v>0</v>
      </c>
    </row>
    <row r="282" spans="1:15" ht="15.75" customHeight="1" x14ac:dyDescent="0.15">
      <c r="A282" s="321"/>
      <c r="B282" s="322"/>
      <c r="C282" s="390"/>
      <c r="D282" s="639" t="str">
        <f t="shared" si="25"/>
        <v/>
      </c>
      <c r="E282" s="324"/>
      <c r="F282" s="325"/>
      <c r="G282" s="326">
        <f t="shared" si="24"/>
        <v>0</v>
      </c>
      <c r="H282" s="327"/>
      <c r="J282">
        <v>279</v>
      </c>
      <c r="L282" s="31">
        <f t="shared" si="26"/>
        <v>0</v>
      </c>
      <c r="M282" s="70">
        <f t="shared" si="27"/>
        <v>0</v>
      </c>
      <c r="N282" s="70">
        <f t="shared" si="28"/>
        <v>0</v>
      </c>
      <c r="O282" s="70">
        <f t="shared" si="29"/>
        <v>0</v>
      </c>
    </row>
    <row r="283" spans="1:15" ht="15.75" customHeight="1" x14ac:dyDescent="0.15">
      <c r="A283" s="321"/>
      <c r="B283" s="322"/>
      <c r="C283" s="390"/>
      <c r="D283" s="639" t="str">
        <f t="shared" si="25"/>
        <v/>
      </c>
      <c r="E283" s="324"/>
      <c r="F283" s="325"/>
      <c r="G283" s="326">
        <f t="shared" si="24"/>
        <v>0</v>
      </c>
      <c r="H283" s="327"/>
      <c r="J283">
        <v>280</v>
      </c>
      <c r="L283" s="31">
        <f t="shared" si="26"/>
        <v>0</v>
      </c>
      <c r="M283" s="70">
        <f t="shared" si="27"/>
        <v>0</v>
      </c>
      <c r="N283" s="70">
        <f t="shared" si="28"/>
        <v>0</v>
      </c>
      <c r="O283" s="70">
        <f t="shared" si="29"/>
        <v>0</v>
      </c>
    </row>
    <row r="284" spans="1:15" ht="15.75" customHeight="1" x14ac:dyDescent="0.15">
      <c r="A284" s="321"/>
      <c r="B284" s="322"/>
      <c r="C284" s="390"/>
      <c r="D284" s="639" t="str">
        <f t="shared" si="25"/>
        <v/>
      </c>
      <c r="E284" s="324"/>
      <c r="F284" s="325"/>
      <c r="G284" s="326">
        <f t="shared" si="24"/>
        <v>0</v>
      </c>
      <c r="H284" s="327"/>
      <c r="J284">
        <v>281</v>
      </c>
      <c r="L284" s="31">
        <f t="shared" si="26"/>
        <v>0</v>
      </c>
      <c r="M284" s="70">
        <f t="shared" si="27"/>
        <v>0</v>
      </c>
      <c r="N284" s="70">
        <f t="shared" si="28"/>
        <v>0</v>
      </c>
      <c r="O284" s="70">
        <f t="shared" si="29"/>
        <v>0</v>
      </c>
    </row>
    <row r="285" spans="1:15" ht="15.75" customHeight="1" x14ac:dyDescent="0.15">
      <c r="A285" s="321"/>
      <c r="B285" s="322"/>
      <c r="C285" s="390"/>
      <c r="D285" s="639" t="str">
        <f t="shared" si="25"/>
        <v/>
      </c>
      <c r="E285" s="324"/>
      <c r="F285" s="325"/>
      <c r="G285" s="326">
        <f t="shared" si="24"/>
        <v>0</v>
      </c>
      <c r="H285" s="327"/>
      <c r="J285">
        <v>282</v>
      </c>
      <c r="L285" s="31">
        <f t="shared" si="26"/>
        <v>0</v>
      </c>
      <c r="M285" s="70">
        <f t="shared" si="27"/>
        <v>0</v>
      </c>
      <c r="N285" s="70">
        <f t="shared" si="28"/>
        <v>0</v>
      </c>
      <c r="O285" s="70">
        <f t="shared" si="29"/>
        <v>0</v>
      </c>
    </row>
    <row r="286" spans="1:15" ht="15.75" customHeight="1" x14ac:dyDescent="0.15">
      <c r="A286" s="321"/>
      <c r="B286" s="322"/>
      <c r="C286" s="390"/>
      <c r="D286" s="639" t="str">
        <f t="shared" si="25"/>
        <v/>
      </c>
      <c r="E286" s="324"/>
      <c r="F286" s="325"/>
      <c r="G286" s="326">
        <f t="shared" si="24"/>
        <v>0</v>
      </c>
      <c r="H286" s="327"/>
      <c r="J286">
        <v>283</v>
      </c>
      <c r="L286" s="31">
        <f t="shared" si="26"/>
        <v>0</v>
      </c>
      <c r="M286" s="70">
        <f t="shared" si="27"/>
        <v>0</v>
      </c>
      <c r="N286" s="70">
        <f t="shared" si="28"/>
        <v>0</v>
      </c>
      <c r="O286" s="70">
        <f t="shared" si="29"/>
        <v>0</v>
      </c>
    </row>
    <row r="287" spans="1:15" ht="15.75" customHeight="1" x14ac:dyDescent="0.15">
      <c r="A287" s="321"/>
      <c r="B287" s="322"/>
      <c r="C287" s="390"/>
      <c r="D287" s="639" t="str">
        <f t="shared" si="25"/>
        <v/>
      </c>
      <c r="E287" s="324"/>
      <c r="F287" s="325"/>
      <c r="G287" s="326">
        <f t="shared" si="24"/>
        <v>0</v>
      </c>
      <c r="H287" s="327"/>
      <c r="J287">
        <v>284</v>
      </c>
      <c r="L287" s="31">
        <f t="shared" si="26"/>
        <v>0</v>
      </c>
      <c r="M287" s="70">
        <f t="shared" si="27"/>
        <v>0</v>
      </c>
      <c r="N287" s="70">
        <f t="shared" si="28"/>
        <v>0</v>
      </c>
      <c r="O287" s="70">
        <f t="shared" si="29"/>
        <v>0</v>
      </c>
    </row>
    <row r="288" spans="1:15" ht="15.75" customHeight="1" x14ac:dyDescent="0.15">
      <c r="A288" s="321"/>
      <c r="B288" s="322"/>
      <c r="C288" s="390"/>
      <c r="D288" s="639" t="str">
        <f t="shared" si="25"/>
        <v/>
      </c>
      <c r="E288" s="324"/>
      <c r="F288" s="325"/>
      <c r="G288" s="326">
        <f t="shared" si="24"/>
        <v>0</v>
      </c>
      <c r="H288" s="327"/>
      <c r="J288">
        <v>285</v>
      </c>
      <c r="L288" s="31">
        <f t="shared" si="26"/>
        <v>0</v>
      </c>
      <c r="M288" s="70">
        <f t="shared" si="27"/>
        <v>0</v>
      </c>
      <c r="N288" s="70">
        <f t="shared" si="28"/>
        <v>0</v>
      </c>
      <c r="O288" s="70">
        <f t="shared" si="29"/>
        <v>0</v>
      </c>
    </row>
    <row r="289" spans="1:15" ht="15.75" customHeight="1" x14ac:dyDescent="0.15">
      <c r="A289" s="321"/>
      <c r="B289" s="322"/>
      <c r="C289" s="390"/>
      <c r="D289" s="639" t="str">
        <f t="shared" si="25"/>
        <v/>
      </c>
      <c r="E289" s="324"/>
      <c r="F289" s="325"/>
      <c r="G289" s="326">
        <f t="shared" si="24"/>
        <v>0</v>
      </c>
      <c r="H289" s="327"/>
      <c r="J289">
        <v>286</v>
      </c>
      <c r="L289" s="31">
        <f t="shared" si="26"/>
        <v>0</v>
      </c>
      <c r="M289" s="70">
        <f t="shared" si="27"/>
        <v>0</v>
      </c>
      <c r="N289" s="70">
        <f t="shared" si="28"/>
        <v>0</v>
      </c>
      <c r="O289" s="70">
        <f t="shared" si="29"/>
        <v>0</v>
      </c>
    </row>
    <row r="290" spans="1:15" ht="15.75" customHeight="1" x14ac:dyDescent="0.15">
      <c r="A290" s="321"/>
      <c r="B290" s="322"/>
      <c r="C290" s="390"/>
      <c r="D290" s="639" t="str">
        <f t="shared" si="25"/>
        <v/>
      </c>
      <c r="E290" s="324"/>
      <c r="F290" s="325"/>
      <c r="G290" s="326">
        <f t="shared" si="24"/>
        <v>0</v>
      </c>
      <c r="H290" s="327"/>
      <c r="J290">
        <v>287</v>
      </c>
      <c r="L290" s="31">
        <f t="shared" si="26"/>
        <v>0</v>
      </c>
      <c r="M290" s="70">
        <f t="shared" si="27"/>
        <v>0</v>
      </c>
      <c r="N290" s="70">
        <f t="shared" si="28"/>
        <v>0</v>
      </c>
      <c r="O290" s="70">
        <f t="shared" si="29"/>
        <v>0</v>
      </c>
    </row>
    <row r="291" spans="1:15" ht="15.75" customHeight="1" x14ac:dyDescent="0.15">
      <c r="A291" s="321"/>
      <c r="B291" s="322"/>
      <c r="C291" s="390"/>
      <c r="D291" s="639" t="str">
        <f t="shared" si="25"/>
        <v/>
      </c>
      <c r="E291" s="324"/>
      <c r="F291" s="325"/>
      <c r="G291" s="326">
        <f t="shared" si="24"/>
        <v>0</v>
      </c>
      <c r="H291" s="327"/>
      <c r="J291">
        <v>288</v>
      </c>
      <c r="L291" s="31">
        <f t="shared" si="26"/>
        <v>0</v>
      </c>
      <c r="M291" s="70">
        <f t="shared" si="27"/>
        <v>0</v>
      </c>
      <c r="N291" s="70">
        <f t="shared" si="28"/>
        <v>0</v>
      </c>
      <c r="O291" s="70">
        <f t="shared" si="29"/>
        <v>0</v>
      </c>
    </row>
    <row r="292" spans="1:15" ht="15.75" customHeight="1" x14ac:dyDescent="0.15">
      <c r="A292" s="321"/>
      <c r="B292" s="322"/>
      <c r="C292" s="390"/>
      <c r="D292" s="639" t="str">
        <f t="shared" si="25"/>
        <v/>
      </c>
      <c r="E292" s="324"/>
      <c r="F292" s="325"/>
      <c r="G292" s="326">
        <f t="shared" si="24"/>
        <v>0</v>
      </c>
      <c r="H292" s="327"/>
      <c r="J292">
        <v>289</v>
      </c>
      <c r="L292" s="31">
        <f t="shared" si="26"/>
        <v>0</v>
      </c>
      <c r="M292" s="70">
        <f t="shared" si="27"/>
        <v>0</v>
      </c>
      <c r="N292" s="70">
        <f t="shared" si="28"/>
        <v>0</v>
      </c>
      <c r="O292" s="70">
        <f t="shared" si="29"/>
        <v>0</v>
      </c>
    </row>
    <row r="293" spans="1:15" ht="15.75" customHeight="1" x14ac:dyDescent="0.15">
      <c r="A293" s="321"/>
      <c r="B293" s="322"/>
      <c r="C293" s="390"/>
      <c r="D293" s="639" t="str">
        <f t="shared" si="25"/>
        <v/>
      </c>
      <c r="E293" s="324"/>
      <c r="F293" s="325"/>
      <c r="G293" s="326">
        <f t="shared" si="24"/>
        <v>0</v>
      </c>
      <c r="H293" s="327"/>
      <c r="J293">
        <v>290</v>
      </c>
      <c r="L293" s="31">
        <f t="shared" si="26"/>
        <v>0</v>
      </c>
      <c r="M293" s="70">
        <f t="shared" si="27"/>
        <v>0</v>
      </c>
      <c r="N293" s="70">
        <f t="shared" si="28"/>
        <v>0</v>
      </c>
      <c r="O293" s="70">
        <f t="shared" si="29"/>
        <v>0</v>
      </c>
    </row>
    <row r="294" spans="1:15" ht="15.75" customHeight="1" x14ac:dyDescent="0.15">
      <c r="A294" s="321"/>
      <c r="B294" s="322"/>
      <c r="C294" s="390"/>
      <c r="D294" s="639" t="str">
        <f t="shared" si="25"/>
        <v/>
      </c>
      <c r="E294" s="324"/>
      <c r="F294" s="325"/>
      <c r="G294" s="326">
        <f t="shared" si="24"/>
        <v>0</v>
      </c>
      <c r="H294" s="327"/>
      <c r="J294">
        <v>291</v>
      </c>
      <c r="L294" s="31">
        <f t="shared" si="26"/>
        <v>0</v>
      </c>
      <c r="M294" s="70">
        <f t="shared" si="27"/>
        <v>0</v>
      </c>
      <c r="N294" s="70">
        <f t="shared" si="28"/>
        <v>0</v>
      </c>
      <c r="O294" s="70">
        <f t="shared" si="29"/>
        <v>0</v>
      </c>
    </row>
    <row r="295" spans="1:15" ht="15.75" customHeight="1" x14ac:dyDescent="0.15">
      <c r="A295" s="321"/>
      <c r="B295" s="322"/>
      <c r="C295" s="390"/>
      <c r="D295" s="639" t="str">
        <f t="shared" si="25"/>
        <v/>
      </c>
      <c r="E295" s="324"/>
      <c r="F295" s="325"/>
      <c r="G295" s="326">
        <f t="shared" si="24"/>
        <v>0</v>
      </c>
      <c r="H295" s="327"/>
      <c r="J295">
        <v>292</v>
      </c>
      <c r="L295" s="31">
        <f t="shared" si="26"/>
        <v>0</v>
      </c>
      <c r="M295" s="70">
        <f t="shared" si="27"/>
        <v>0</v>
      </c>
      <c r="N295" s="70">
        <f t="shared" si="28"/>
        <v>0</v>
      </c>
      <c r="O295" s="70">
        <f t="shared" si="29"/>
        <v>0</v>
      </c>
    </row>
    <row r="296" spans="1:15" ht="15.75" customHeight="1" x14ac:dyDescent="0.15">
      <c r="A296" s="321"/>
      <c r="B296" s="322"/>
      <c r="C296" s="390"/>
      <c r="D296" s="639" t="str">
        <f t="shared" si="25"/>
        <v/>
      </c>
      <c r="E296" s="324"/>
      <c r="F296" s="325"/>
      <c r="G296" s="326">
        <f t="shared" si="24"/>
        <v>0</v>
      </c>
      <c r="H296" s="327"/>
      <c r="J296">
        <v>293</v>
      </c>
      <c r="L296" s="31">
        <f t="shared" si="26"/>
        <v>0</v>
      </c>
      <c r="M296" s="70">
        <f t="shared" si="27"/>
        <v>0</v>
      </c>
      <c r="N296" s="70">
        <f t="shared" si="28"/>
        <v>0</v>
      </c>
      <c r="O296" s="70">
        <f t="shared" si="29"/>
        <v>0</v>
      </c>
    </row>
    <row r="297" spans="1:15" ht="15.75" customHeight="1" x14ac:dyDescent="0.15">
      <c r="A297" s="321"/>
      <c r="B297" s="322"/>
      <c r="C297" s="390"/>
      <c r="D297" s="639" t="str">
        <f t="shared" si="25"/>
        <v/>
      </c>
      <c r="E297" s="324"/>
      <c r="F297" s="325"/>
      <c r="G297" s="326">
        <f t="shared" si="24"/>
        <v>0</v>
      </c>
      <c r="H297" s="327"/>
      <c r="J297">
        <v>294</v>
      </c>
      <c r="L297" s="31">
        <f t="shared" si="26"/>
        <v>0</v>
      </c>
      <c r="M297" s="70">
        <f t="shared" si="27"/>
        <v>0</v>
      </c>
      <c r="N297" s="70">
        <f t="shared" si="28"/>
        <v>0</v>
      </c>
      <c r="O297" s="70">
        <f t="shared" si="29"/>
        <v>0</v>
      </c>
    </row>
    <row r="298" spans="1:15" ht="15.75" customHeight="1" x14ac:dyDescent="0.15">
      <c r="A298" s="321"/>
      <c r="B298" s="322"/>
      <c r="C298" s="390"/>
      <c r="D298" s="639" t="str">
        <f t="shared" si="25"/>
        <v/>
      </c>
      <c r="E298" s="324"/>
      <c r="F298" s="325"/>
      <c r="G298" s="326">
        <f t="shared" si="24"/>
        <v>0</v>
      </c>
      <c r="H298" s="327"/>
      <c r="J298">
        <v>295</v>
      </c>
      <c r="L298" s="31">
        <f t="shared" si="26"/>
        <v>0</v>
      </c>
      <c r="M298" s="70">
        <f t="shared" si="27"/>
        <v>0</v>
      </c>
      <c r="N298" s="70">
        <f t="shared" si="28"/>
        <v>0</v>
      </c>
      <c r="O298" s="70">
        <f t="shared" si="29"/>
        <v>0</v>
      </c>
    </row>
    <row r="299" spans="1:15" ht="15.75" customHeight="1" x14ac:dyDescent="0.15">
      <c r="A299" s="321"/>
      <c r="B299" s="322"/>
      <c r="C299" s="390"/>
      <c r="D299" s="639" t="str">
        <f t="shared" si="25"/>
        <v/>
      </c>
      <c r="E299" s="324"/>
      <c r="F299" s="325"/>
      <c r="G299" s="326">
        <f t="shared" si="24"/>
        <v>0</v>
      </c>
      <c r="H299" s="327"/>
      <c r="J299">
        <v>296</v>
      </c>
      <c r="L299" s="31">
        <f t="shared" si="26"/>
        <v>0</v>
      </c>
      <c r="M299" s="70">
        <f t="shared" si="27"/>
        <v>0</v>
      </c>
      <c r="N299" s="70">
        <f t="shared" si="28"/>
        <v>0</v>
      </c>
      <c r="O299" s="70">
        <f t="shared" si="29"/>
        <v>0</v>
      </c>
    </row>
    <row r="300" spans="1:15" ht="15.75" customHeight="1" x14ac:dyDescent="0.15">
      <c r="A300" s="321"/>
      <c r="B300" s="322"/>
      <c r="C300" s="390"/>
      <c r="D300" s="639" t="str">
        <f t="shared" si="25"/>
        <v/>
      </c>
      <c r="E300" s="324"/>
      <c r="F300" s="325"/>
      <c r="G300" s="326">
        <f t="shared" si="24"/>
        <v>0</v>
      </c>
      <c r="H300" s="327"/>
      <c r="J300">
        <v>297</v>
      </c>
      <c r="L300" s="31">
        <f t="shared" si="26"/>
        <v>0</v>
      </c>
      <c r="M300" s="70">
        <f t="shared" si="27"/>
        <v>0</v>
      </c>
      <c r="N300" s="70">
        <f t="shared" si="28"/>
        <v>0</v>
      </c>
      <c r="O300" s="70">
        <f t="shared" si="29"/>
        <v>0</v>
      </c>
    </row>
    <row r="301" spans="1:15" ht="15.75" customHeight="1" x14ac:dyDescent="0.15">
      <c r="A301" s="321"/>
      <c r="B301" s="322"/>
      <c r="C301" s="390"/>
      <c r="D301" s="639" t="str">
        <f t="shared" si="25"/>
        <v/>
      </c>
      <c r="E301" s="324"/>
      <c r="F301" s="325"/>
      <c r="G301" s="326">
        <f t="shared" si="24"/>
        <v>0</v>
      </c>
      <c r="H301" s="327"/>
      <c r="J301">
        <v>298</v>
      </c>
      <c r="L301" s="31">
        <f t="shared" si="26"/>
        <v>0</v>
      </c>
      <c r="M301" s="70">
        <f t="shared" si="27"/>
        <v>0</v>
      </c>
      <c r="N301" s="70">
        <f t="shared" si="28"/>
        <v>0</v>
      </c>
      <c r="O301" s="70">
        <f t="shared" si="29"/>
        <v>0</v>
      </c>
    </row>
    <row r="302" spans="1:15" ht="15.75" customHeight="1" x14ac:dyDescent="0.15">
      <c r="A302" s="321"/>
      <c r="B302" s="322"/>
      <c r="C302" s="390"/>
      <c r="D302" s="639" t="str">
        <f t="shared" si="25"/>
        <v/>
      </c>
      <c r="E302" s="324"/>
      <c r="F302" s="325"/>
      <c r="G302" s="326">
        <f t="shared" si="24"/>
        <v>0</v>
      </c>
      <c r="H302" s="327"/>
      <c r="J302">
        <v>299</v>
      </c>
      <c r="L302" s="31">
        <f t="shared" si="26"/>
        <v>0</v>
      </c>
      <c r="M302" s="70">
        <f t="shared" si="27"/>
        <v>0</v>
      </c>
      <c r="N302" s="70">
        <f t="shared" si="28"/>
        <v>0</v>
      </c>
      <c r="O302" s="70">
        <f t="shared" si="29"/>
        <v>0</v>
      </c>
    </row>
    <row r="303" spans="1:15" ht="15.75" customHeight="1" x14ac:dyDescent="0.15">
      <c r="A303" s="321"/>
      <c r="B303" s="322"/>
      <c r="C303" s="390"/>
      <c r="D303" s="639" t="str">
        <f t="shared" si="25"/>
        <v/>
      </c>
      <c r="E303" s="324"/>
      <c r="F303" s="325"/>
      <c r="G303" s="326">
        <f t="shared" si="24"/>
        <v>0</v>
      </c>
      <c r="H303" s="327"/>
      <c r="J303">
        <v>300</v>
      </c>
      <c r="L303" s="31">
        <f t="shared" si="26"/>
        <v>0</v>
      </c>
      <c r="M303" s="70">
        <f t="shared" si="27"/>
        <v>0</v>
      </c>
      <c r="N303" s="70">
        <f t="shared" si="28"/>
        <v>0</v>
      </c>
      <c r="O303" s="70">
        <f t="shared" si="29"/>
        <v>0</v>
      </c>
    </row>
    <row r="304" spans="1:15" ht="15.75" customHeight="1" x14ac:dyDescent="0.15">
      <c r="A304" s="321"/>
      <c r="B304" s="322"/>
      <c r="C304" s="390"/>
      <c r="D304" s="639" t="str">
        <f t="shared" si="25"/>
        <v/>
      </c>
      <c r="E304" s="324"/>
      <c r="F304" s="325"/>
      <c r="G304" s="326">
        <f t="shared" si="24"/>
        <v>0</v>
      </c>
      <c r="H304" s="327"/>
      <c r="J304">
        <v>301</v>
      </c>
      <c r="L304" s="31">
        <f t="shared" si="26"/>
        <v>0</v>
      </c>
      <c r="M304" s="70">
        <f t="shared" si="27"/>
        <v>0</v>
      </c>
      <c r="N304" s="70">
        <f t="shared" si="28"/>
        <v>0</v>
      </c>
      <c r="O304" s="70">
        <f t="shared" si="29"/>
        <v>0</v>
      </c>
    </row>
    <row r="305" spans="1:15" ht="15.75" customHeight="1" x14ac:dyDescent="0.15">
      <c r="A305" s="321"/>
      <c r="B305" s="322"/>
      <c r="C305" s="390"/>
      <c r="D305" s="639" t="str">
        <f t="shared" si="25"/>
        <v/>
      </c>
      <c r="E305" s="324"/>
      <c r="F305" s="325"/>
      <c r="G305" s="326">
        <f t="shared" si="24"/>
        <v>0</v>
      </c>
      <c r="H305" s="327"/>
      <c r="J305">
        <v>302</v>
      </c>
      <c r="L305" s="31">
        <f t="shared" si="26"/>
        <v>0</v>
      </c>
      <c r="M305" s="70">
        <f t="shared" si="27"/>
        <v>0</v>
      </c>
      <c r="N305" s="70">
        <f t="shared" si="28"/>
        <v>0</v>
      </c>
      <c r="O305" s="70">
        <f t="shared" si="29"/>
        <v>0</v>
      </c>
    </row>
    <row r="306" spans="1:15" ht="15.75" customHeight="1" x14ac:dyDescent="0.15">
      <c r="A306" s="321"/>
      <c r="B306" s="322"/>
      <c r="C306" s="390"/>
      <c r="D306" s="639" t="str">
        <f t="shared" si="25"/>
        <v/>
      </c>
      <c r="E306" s="324"/>
      <c r="F306" s="325"/>
      <c r="G306" s="326">
        <f t="shared" si="24"/>
        <v>0</v>
      </c>
      <c r="H306" s="327"/>
      <c r="J306">
        <v>303</v>
      </c>
      <c r="L306" s="31">
        <f t="shared" si="26"/>
        <v>0</v>
      </c>
      <c r="M306" s="70">
        <f t="shared" si="27"/>
        <v>0</v>
      </c>
      <c r="N306" s="70">
        <f t="shared" si="28"/>
        <v>0</v>
      </c>
      <c r="O306" s="70">
        <f t="shared" si="29"/>
        <v>0</v>
      </c>
    </row>
    <row r="307" spans="1:15" ht="15.75" customHeight="1" x14ac:dyDescent="0.15">
      <c r="A307" s="321"/>
      <c r="B307" s="322"/>
      <c r="C307" s="390"/>
      <c r="D307" s="639" t="str">
        <f t="shared" si="25"/>
        <v/>
      </c>
      <c r="E307" s="324"/>
      <c r="F307" s="325"/>
      <c r="G307" s="326">
        <f t="shared" si="24"/>
        <v>0</v>
      </c>
      <c r="H307" s="327"/>
      <c r="J307">
        <v>304</v>
      </c>
      <c r="L307" s="31">
        <f t="shared" si="26"/>
        <v>0</v>
      </c>
      <c r="M307" s="70">
        <f t="shared" si="27"/>
        <v>0</v>
      </c>
      <c r="N307" s="70">
        <f t="shared" si="28"/>
        <v>0</v>
      </c>
      <c r="O307" s="70">
        <f t="shared" si="29"/>
        <v>0</v>
      </c>
    </row>
    <row r="308" spans="1:15" ht="15.75" customHeight="1" x14ac:dyDescent="0.15">
      <c r="A308" s="321"/>
      <c r="B308" s="322"/>
      <c r="C308" s="390"/>
      <c r="D308" s="639" t="str">
        <f t="shared" si="25"/>
        <v/>
      </c>
      <c r="E308" s="324"/>
      <c r="F308" s="325"/>
      <c r="G308" s="326">
        <f t="shared" si="24"/>
        <v>0</v>
      </c>
      <c r="H308" s="327"/>
      <c r="J308">
        <v>305</v>
      </c>
      <c r="L308" s="31">
        <f t="shared" si="26"/>
        <v>0</v>
      </c>
      <c r="M308" s="70">
        <f t="shared" si="27"/>
        <v>0</v>
      </c>
      <c r="N308" s="70">
        <f t="shared" si="28"/>
        <v>0</v>
      </c>
      <c r="O308" s="70">
        <f t="shared" si="29"/>
        <v>0</v>
      </c>
    </row>
    <row r="309" spans="1:15" ht="15.75" customHeight="1" x14ac:dyDescent="0.15">
      <c r="A309" s="321"/>
      <c r="B309" s="322"/>
      <c r="C309" s="390"/>
      <c r="D309" s="639" t="str">
        <f t="shared" si="25"/>
        <v/>
      </c>
      <c r="E309" s="324"/>
      <c r="F309" s="325"/>
      <c r="G309" s="326">
        <f t="shared" si="24"/>
        <v>0</v>
      </c>
      <c r="H309" s="327"/>
      <c r="J309">
        <v>306</v>
      </c>
      <c r="L309" s="31">
        <f t="shared" si="26"/>
        <v>0</v>
      </c>
      <c r="M309" s="70">
        <f t="shared" si="27"/>
        <v>0</v>
      </c>
      <c r="N309" s="70">
        <f t="shared" si="28"/>
        <v>0</v>
      </c>
      <c r="O309" s="70">
        <f t="shared" si="29"/>
        <v>0</v>
      </c>
    </row>
    <row r="310" spans="1:15" ht="15.75" customHeight="1" x14ac:dyDescent="0.15">
      <c r="A310" s="321"/>
      <c r="B310" s="322"/>
      <c r="C310" s="390"/>
      <c r="D310" s="639" t="str">
        <f t="shared" si="25"/>
        <v/>
      </c>
      <c r="E310" s="324"/>
      <c r="F310" s="325"/>
      <c r="G310" s="326">
        <f t="shared" si="24"/>
        <v>0</v>
      </c>
      <c r="H310" s="327"/>
      <c r="J310">
        <v>307</v>
      </c>
      <c r="L310" s="31">
        <f t="shared" si="26"/>
        <v>0</v>
      </c>
      <c r="M310" s="70">
        <f t="shared" si="27"/>
        <v>0</v>
      </c>
      <c r="N310" s="70">
        <f t="shared" si="28"/>
        <v>0</v>
      </c>
      <c r="O310" s="70">
        <f t="shared" si="29"/>
        <v>0</v>
      </c>
    </row>
    <row r="311" spans="1:15" ht="15.75" customHeight="1" x14ac:dyDescent="0.15">
      <c r="A311" s="321"/>
      <c r="B311" s="322"/>
      <c r="C311" s="390"/>
      <c r="D311" s="639" t="str">
        <f t="shared" si="25"/>
        <v/>
      </c>
      <c r="E311" s="324"/>
      <c r="F311" s="325"/>
      <c r="G311" s="326">
        <f t="shared" si="24"/>
        <v>0</v>
      </c>
      <c r="H311" s="327"/>
      <c r="J311">
        <v>308</v>
      </c>
      <c r="L311" s="31">
        <f t="shared" si="26"/>
        <v>0</v>
      </c>
      <c r="M311" s="70">
        <f t="shared" si="27"/>
        <v>0</v>
      </c>
      <c r="N311" s="70">
        <f t="shared" si="28"/>
        <v>0</v>
      </c>
      <c r="O311" s="70">
        <f t="shared" si="29"/>
        <v>0</v>
      </c>
    </row>
    <row r="312" spans="1:15" ht="15.75" customHeight="1" x14ac:dyDescent="0.15">
      <c r="A312" s="321"/>
      <c r="B312" s="322"/>
      <c r="C312" s="390"/>
      <c r="D312" s="639" t="str">
        <f t="shared" si="25"/>
        <v/>
      </c>
      <c r="E312" s="324"/>
      <c r="F312" s="325"/>
      <c r="G312" s="326">
        <f t="shared" si="24"/>
        <v>0</v>
      </c>
      <c r="H312" s="327"/>
      <c r="J312">
        <v>309</v>
      </c>
      <c r="L312" s="31">
        <f t="shared" si="26"/>
        <v>0</v>
      </c>
      <c r="M312" s="70">
        <f t="shared" si="27"/>
        <v>0</v>
      </c>
      <c r="N312" s="70">
        <f t="shared" si="28"/>
        <v>0</v>
      </c>
      <c r="O312" s="70">
        <f t="shared" si="29"/>
        <v>0</v>
      </c>
    </row>
    <row r="313" spans="1:15" ht="15.75" customHeight="1" x14ac:dyDescent="0.15">
      <c r="A313" s="321"/>
      <c r="B313" s="322"/>
      <c r="C313" s="390"/>
      <c r="D313" s="639" t="str">
        <f t="shared" si="25"/>
        <v/>
      </c>
      <c r="E313" s="324"/>
      <c r="F313" s="325"/>
      <c r="G313" s="326">
        <f t="shared" si="24"/>
        <v>0</v>
      </c>
      <c r="H313" s="327"/>
      <c r="J313">
        <v>310</v>
      </c>
      <c r="L313" s="31">
        <f t="shared" si="26"/>
        <v>0</v>
      </c>
      <c r="M313" s="70">
        <f t="shared" si="27"/>
        <v>0</v>
      </c>
      <c r="N313" s="70">
        <f t="shared" si="28"/>
        <v>0</v>
      </c>
      <c r="O313" s="70">
        <f t="shared" si="29"/>
        <v>0</v>
      </c>
    </row>
    <row r="314" spans="1:15" ht="15.75" customHeight="1" x14ac:dyDescent="0.15">
      <c r="A314" s="321"/>
      <c r="B314" s="322"/>
      <c r="C314" s="390"/>
      <c r="D314" s="639" t="str">
        <f t="shared" si="25"/>
        <v/>
      </c>
      <c r="E314" s="324"/>
      <c r="F314" s="325"/>
      <c r="G314" s="326">
        <f t="shared" si="24"/>
        <v>0</v>
      </c>
      <c r="H314" s="327"/>
      <c r="J314">
        <v>311</v>
      </c>
      <c r="L314" s="31">
        <f t="shared" si="26"/>
        <v>0</v>
      </c>
      <c r="M314" s="70">
        <f t="shared" si="27"/>
        <v>0</v>
      </c>
      <c r="N314" s="70">
        <f t="shared" si="28"/>
        <v>0</v>
      </c>
      <c r="O314" s="70">
        <f t="shared" si="29"/>
        <v>0</v>
      </c>
    </row>
    <row r="315" spans="1:15" ht="15.75" customHeight="1" x14ac:dyDescent="0.15">
      <c r="A315" s="321"/>
      <c r="B315" s="322"/>
      <c r="C315" s="390"/>
      <c r="D315" s="639" t="str">
        <f t="shared" si="25"/>
        <v/>
      </c>
      <c r="E315" s="324"/>
      <c r="F315" s="325"/>
      <c r="G315" s="326">
        <f t="shared" si="24"/>
        <v>0</v>
      </c>
      <c r="H315" s="327"/>
      <c r="J315">
        <v>312</v>
      </c>
      <c r="L315" s="31">
        <f t="shared" si="26"/>
        <v>0</v>
      </c>
      <c r="M315" s="70">
        <f t="shared" si="27"/>
        <v>0</v>
      </c>
      <c r="N315" s="70">
        <f t="shared" si="28"/>
        <v>0</v>
      </c>
      <c r="O315" s="70">
        <f t="shared" si="29"/>
        <v>0</v>
      </c>
    </row>
    <row r="316" spans="1:15" ht="15.75" customHeight="1" x14ac:dyDescent="0.15">
      <c r="A316" s="321"/>
      <c r="B316" s="322"/>
      <c r="C316" s="390"/>
      <c r="D316" s="639" t="str">
        <f t="shared" si="25"/>
        <v/>
      </c>
      <c r="E316" s="324"/>
      <c r="F316" s="325"/>
      <c r="G316" s="326">
        <f t="shared" si="24"/>
        <v>0</v>
      </c>
      <c r="H316" s="327"/>
      <c r="J316">
        <v>313</v>
      </c>
      <c r="L316" s="31">
        <f t="shared" si="26"/>
        <v>0</v>
      </c>
      <c r="M316" s="70">
        <f t="shared" si="27"/>
        <v>0</v>
      </c>
      <c r="N316" s="70">
        <f t="shared" si="28"/>
        <v>0</v>
      </c>
      <c r="O316" s="70">
        <f t="shared" si="29"/>
        <v>0</v>
      </c>
    </row>
    <row r="317" spans="1:15" ht="15.75" customHeight="1" x14ac:dyDescent="0.15">
      <c r="A317" s="321"/>
      <c r="B317" s="322"/>
      <c r="C317" s="390"/>
      <c r="D317" s="639" t="str">
        <f t="shared" si="25"/>
        <v/>
      </c>
      <c r="E317" s="324"/>
      <c r="F317" s="325"/>
      <c r="G317" s="326">
        <f t="shared" si="24"/>
        <v>0</v>
      </c>
      <c r="H317" s="327"/>
      <c r="J317">
        <v>314</v>
      </c>
      <c r="L317" s="31">
        <f t="shared" si="26"/>
        <v>0</v>
      </c>
      <c r="M317" s="70">
        <f t="shared" si="27"/>
        <v>0</v>
      </c>
      <c r="N317" s="70">
        <f t="shared" si="28"/>
        <v>0</v>
      </c>
      <c r="O317" s="70">
        <f t="shared" si="29"/>
        <v>0</v>
      </c>
    </row>
    <row r="318" spans="1:15" ht="15.75" customHeight="1" x14ac:dyDescent="0.15">
      <c r="A318" s="321"/>
      <c r="B318" s="322"/>
      <c r="C318" s="390"/>
      <c r="D318" s="639" t="str">
        <f t="shared" si="25"/>
        <v/>
      </c>
      <c r="E318" s="324"/>
      <c r="F318" s="325"/>
      <c r="G318" s="326">
        <f t="shared" si="24"/>
        <v>0</v>
      </c>
      <c r="H318" s="327"/>
      <c r="J318">
        <v>315</v>
      </c>
      <c r="L318" s="31">
        <f t="shared" si="26"/>
        <v>0</v>
      </c>
      <c r="M318" s="70">
        <f t="shared" si="27"/>
        <v>0</v>
      </c>
      <c r="N318" s="70">
        <f t="shared" si="28"/>
        <v>0</v>
      </c>
      <c r="O318" s="70">
        <f t="shared" si="29"/>
        <v>0</v>
      </c>
    </row>
    <row r="319" spans="1:15" ht="15.75" customHeight="1" x14ac:dyDescent="0.15">
      <c r="A319" s="321"/>
      <c r="B319" s="322"/>
      <c r="C319" s="390"/>
      <c r="D319" s="639" t="str">
        <f t="shared" si="25"/>
        <v/>
      </c>
      <c r="E319" s="324"/>
      <c r="F319" s="325"/>
      <c r="G319" s="326">
        <f t="shared" si="24"/>
        <v>0</v>
      </c>
      <c r="H319" s="327"/>
      <c r="J319">
        <v>316</v>
      </c>
      <c r="L319" s="31">
        <f t="shared" si="26"/>
        <v>0</v>
      </c>
      <c r="M319" s="70">
        <f t="shared" si="27"/>
        <v>0</v>
      </c>
      <c r="N319" s="70">
        <f t="shared" si="28"/>
        <v>0</v>
      </c>
      <c r="O319" s="70">
        <f t="shared" si="29"/>
        <v>0</v>
      </c>
    </row>
    <row r="320" spans="1:15" ht="15.75" customHeight="1" x14ac:dyDescent="0.15">
      <c r="A320" s="321"/>
      <c r="B320" s="322"/>
      <c r="C320" s="390"/>
      <c r="D320" s="639" t="str">
        <f t="shared" si="25"/>
        <v/>
      </c>
      <c r="E320" s="324"/>
      <c r="F320" s="325"/>
      <c r="G320" s="326">
        <f t="shared" si="24"/>
        <v>0</v>
      </c>
      <c r="H320" s="327"/>
      <c r="J320">
        <v>317</v>
      </c>
      <c r="L320" s="31">
        <f t="shared" si="26"/>
        <v>0</v>
      </c>
      <c r="M320" s="70">
        <f t="shared" si="27"/>
        <v>0</v>
      </c>
      <c r="N320" s="70">
        <f t="shared" si="28"/>
        <v>0</v>
      </c>
      <c r="O320" s="70">
        <f t="shared" si="29"/>
        <v>0</v>
      </c>
    </row>
    <row r="321" spans="1:15" ht="15.75" customHeight="1" x14ac:dyDescent="0.15">
      <c r="A321" s="321"/>
      <c r="B321" s="322"/>
      <c r="C321" s="390"/>
      <c r="D321" s="639" t="str">
        <f t="shared" si="25"/>
        <v/>
      </c>
      <c r="E321" s="324"/>
      <c r="F321" s="325"/>
      <c r="G321" s="326">
        <f t="shared" si="24"/>
        <v>0</v>
      </c>
      <c r="H321" s="327"/>
      <c r="J321">
        <v>318</v>
      </c>
      <c r="L321" s="31">
        <f t="shared" si="26"/>
        <v>0</v>
      </c>
      <c r="M321" s="70">
        <f t="shared" si="27"/>
        <v>0</v>
      </c>
      <c r="N321" s="70">
        <f t="shared" si="28"/>
        <v>0</v>
      </c>
      <c r="O321" s="70">
        <f t="shared" si="29"/>
        <v>0</v>
      </c>
    </row>
    <row r="322" spans="1:15" ht="15.75" customHeight="1" x14ac:dyDescent="0.15">
      <c r="A322" s="321"/>
      <c r="B322" s="322"/>
      <c r="C322" s="390"/>
      <c r="D322" s="639" t="str">
        <f t="shared" si="25"/>
        <v/>
      </c>
      <c r="E322" s="324"/>
      <c r="F322" s="325"/>
      <c r="G322" s="326">
        <f t="shared" si="24"/>
        <v>0</v>
      </c>
      <c r="H322" s="327"/>
      <c r="J322">
        <v>319</v>
      </c>
      <c r="L322" s="31">
        <f t="shared" si="26"/>
        <v>0</v>
      </c>
      <c r="M322" s="70">
        <f t="shared" si="27"/>
        <v>0</v>
      </c>
      <c r="N322" s="70">
        <f t="shared" si="28"/>
        <v>0</v>
      </c>
      <c r="O322" s="70">
        <f t="shared" si="29"/>
        <v>0</v>
      </c>
    </row>
    <row r="323" spans="1:15" ht="15.75" customHeight="1" x14ac:dyDescent="0.15">
      <c r="A323" s="321"/>
      <c r="B323" s="322"/>
      <c r="C323" s="390"/>
      <c r="D323" s="639" t="str">
        <f t="shared" si="25"/>
        <v/>
      </c>
      <c r="E323" s="324"/>
      <c r="F323" s="325"/>
      <c r="G323" s="326">
        <f t="shared" si="24"/>
        <v>0</v>
      </c>
      <c r="H323" s="327"/>
      <c r="J323">
        <v>320</v>
      </c>
      <c r="L323" s="31">
        <f t="shared" si="26"/>
        <v>0</v>
      </c>
      <c r="M323" s="70">
        <f t="shared" si="27"/>
        <v>0</v>
      </c>
      <c r="N323" s="70">
        <f t="shared" si="28"/>
        <v>0</v>
      </c>
      <c r="O323" s="70">
        <f t="shared" si="29"/>
        <v>0</v>
      </c>
    </row>
    <row r="324" spans="1:15" ht="15.75" customHeight="1" x14ac:dyDescent="0.15">
      <c r="A324" s="321"/>
      <c r="B324" s="322"/>
      <c r="C324" s="390"/>
      <c r="D324" s="639" t="str">
        <f t="shared" si="25"/>
        <v/>
      </c>
      <c r="E324" s="324"/>
      <c r="F324" s="325"/>
      <c r="G324" s="326">
        <f t="shared" si="24"/>
        <v>0</v>
      </c>
      <c r="H324" s="327"/>
      <c r="J324">
        <v>321</v>
      </c>
      <c r="L324" s="31">
        <f t="shared" si="26"/>
        <v>0</v>
      </c>
      <c r="M324" s="70">
        <f t="shared" si="27"/>
        <v>0</v>
      </c>
      <c r="N324" s="70">
        <f t="shared" si="28"/>
        <v>0</v>
      </c>
      <c r="O324" s="70">
        <f t="shared" si="29"/>
        <v>0</v>
      </c>
    </row>
    <row r="325" spans="1:15" ht="15.75" customHeight="1" x14ac:dyDescent="0.15">
      <c r="A325" s="321"/>
      <c r="B325" s="322"/>
      <c r="C325" s="390"/>
      <c r="D325" s="639" t="str">
        <f t="shared" si="25"/>
        <v/>
      </c>
      <c r="E325" s="324"/>
      <c r="F325" s="325"/>
      <c r="G325" s="326">
        <f t="shared" ref="G325:G338" si="30">G324+E325-F325</f>
        <v>0</v>
      </c>
      <c r="H325" s="327"/>
      <c r="J325">
        <v>322</v>
      </c>
      <c r="L325" s="31">
        <f t="shared" si="26"/>
        <v>0</v>
      </c>
      <c r="M325" s="70">
        <f t="shared" si="27"/>
        <v>0</v>
      </c>
      <c r="N325" s="70">
        <f t="shared" si="28"/>
        <v>0</v>
      </c>
      <c r="O325" s="70">
        <f t="shared" si="29"/>
        <v>0</v>
      </c>
    </row>
    <row r="326" spans="1:15" ht="15.75" customHeight="1" x14ac:dyDescent="0.15">
      <c r="A326" s="321"/>
      <c r="B326" s="322"/>
      <c r="C326" s="390"/>
      <c r="D326" s="639" t="str">
        <f t="shared" ref="D326:D338" si="31">IF(C326="","",VLOOKUP(C326,$S$342:$W$370,2))</f>
        <v/>
      </c>
      <c r="E326" s="324"/>
      <c r="F326" s="325"/>
      <c r="G326" s="326">
        <f t="shared" si="30"/>
        <v>0</v>
      </c>
      <c r="H326" s="327"/>
      <c r="J326">
        <v>323</v>
      </c>
      <c r="L326" s="31">
        <f t="shared" si="26"/>
        <v>0</v>
      </c>
      <c r="M326" s="70">
        <f t="shared" si="27"/>
        <v>0</v>
      </c>
      <c r="N326" s="70">
        <f t="shared" si="28"/>
        <v>0</v>
      </c>
      <c r="O326" s="70">
        <f t="shared" si="29"/>
        <v>0</v>
      </c>
    </row>
    <row r="327" spans="1:15" ht="15.75" customHeight="1" x14ac:dyDescent="0.15">
      <c r="A327" s="321"/>
      <c r="B327" s="322"/>
      <c r="C327" s="390"/>
      <c r="D327" s="639" t="str">
        <f t="shared" si="31"/>
        <v/>
      </c>
      <c r="E327" s="324"/>
      <c r="F327" s="325"/>
      <c r="G327" s="326">
        <f t="shared" si="30"/>
        <v>0</v>
      </c>
      <c r="H327" s="327"/>
      <c r="J327">
        <v>324</v>
      </c>
      <c r="L327" s="31">
        <f t="shared" ref="L327:L338" si="32">C327</f>
        <v>0</v>
      </c>
      <c r="M327" s="70">
        <f t="shared" ref="M327:M338" si="33">E327</f>
        <v>0</v>
      </c>
      <c r="N327" s="70">
        <f t="shared" ref="N327:N338" si="34">L327</f>
        <v>0</v>
      </c>
      <c r="O327" s="70">
        <f t="shared" ref="O327:O338" si="35">F327</f>
        <v>0</v>
      </c>
    </row>
    <row r="328" spans="1:15" ht="15.75" customHeight="1" x14ac:dyDescent="0.15">
      <c r="A328" s="321"/>
      <c r="B328" s="322"/>
      <c r="C328" s="390"/>
      <c r="D328" s="639" t="str">
        <f t="shared" si="31"/>
        <v/>
      </c>
      <c r="E328" s="324"/>
      <c r="F328" s="325"/>
      <c r="G328" s="326">
        <f t="shared" si="30"/>
        <v>0</v>
      </c>
      <c r="H328" s="327"/>
      <c r="J328">
        <v>325</v>
      </c>
      <c r="L328" s="31">
        <f t="shared" si="32"/>
        <v>0</v>
      </c>
      <c r="M328" s="70">
        <f t="shared" si="33"/>
        <v>0</v>
      </c>
      <c r="N328" s="70">
        <f t="shared" si="34"/>
        <v>0</v>
      </c>
      <c r="O328" s="70">
        <f t="shared" si="35"/>
        <v>0</v>
      </c>
    </row>
    <row r="329" spans="1:15" ht="15.75" customHeight="1" x14ac:dyDescent="0.15">
      <c r="A329" s="321"/>
      <c r="B329" s="322"/>
      <c r="C329" s="390"/>
      <c r="D329" s="639" t="str">
        <f t="shared" si="31"/>
        <v/>
      </c>
      <c r="E329" s="324"/>
      <c r="F329" s="325"/>
      <c r="G329" s="326">
        <f t="shared" si="30"/>
        <v>0</v>
      </c>
      <c r="H329" s="327"/>
      <c r="J329">
        <v>326</v>
      </c>
      <c r="L329" s="31">
        <f t="shared" si="32"/>
        <v>0</v>
      </c>
      <c r="M329" s="70">
        <f t="shared" si="33"/>
        <v>0</v>
      </c>
      <c r="N329" s="70">
        <f t="shared" si="34"/>
        <v>0</v>
      </c>
      <c r="O329" s="70">
        <f t="shared" si="35"/>
        <v>0</v>
      </c>
    </row>
    <row r="330" spans="1:15" ht="15.75" customHeight="1" x14ac:dyDescent="0.15">
      <c r="A330" s="321"/>
      <c r="B330" s="322"/>
      <c r="C330" s="390"/>
      <c r="D330" s="639" t="str">
        <f t="shared" si="31"/>
        <v/>
      </c>
      <c r="E330" s="324"/>
      <c r="F330" s="325"/>
      <c r="G330" s="326">
        <f t="shared" si="30"/>
        <v>0</v>
      </c>
      <c r="H330" s="327"/>
      <c r="J330">
        <v>327</v>
      </c>
      <c r="L330" s="31">
        <f t="shared" si="32"/>
        <v>0</v>
      </c>
      <c r="M330" s="70">
        <f t="shared" si="33"/>
        <v>0</v>
      </c>
      <c r="N330" s="70">
        <f t="shared" si="34"/>
        <v>0</v>
      </c>
      <c r="O330" s="70">
        <f t="shared" si="35"/>
        <v>0</v>
      </c>
    </row>
    <row r="331" spans="1:15" ht="15.75" customHeight="1" x14ac:dyDescent="0.15">
      <c r="A331" s="321"/>
      <c r="B331" s="322"/>
      <c r="C331" s="390"/>
      <c r="D331" s="639" t="str">
        <f t="shared" si="31"/>
        <v/>
      </c>
      <c r="E331" s="324"/>
      <c r="F331" s="325"/>
      <c r="G331" s="326">
        <f t="shared" si="30"/>
        <v>0</v>
      </c>
      <c r="H331" s="327"/>
      <c r="J331">
        <v>328</v>
      </c>
      <c r="L331" s="31">
        <f t="shared" si="32"/>
        <v>0</v>
      </c>
      <c r="M331" s="70">
        <f t="shared" si="33"/>
        <v>0</v>
      </c>
      <c r="N331" s="70">
        <f t="shared" si="34"/>
        <v>0</v>
      </c>
      <c r="O331" s="70">
        <f t="shared" si="35"/>
        <v>0</v>
      </c>
    </row>
    <row r="332" spans="1:15" ht="15.75" customHeight="1" x14ac:dyDescent="0.15">
      <c r="A332" s="321"/>
      <c r="B332" s="322"/>
      <c r="C332" s="390"/>
      <c r="D332" s="639" t="str">
        <f t="shared" si="31"/>
        <v/>
      </c>
      <c r="E332" s="324"/>
      <c r="F332" s="325"/>
      <c r="G332" s="326">
        <f t="shared" si="30"/>
        <v>0</v>
      </c>
      <c r="H332" s="327"/>
      <c r="J332">
        <v>329</v>
      </c>
      <c r="L332" s="31">
        <f t="shared" si="32"/>
        <v>0</v>
      </c>
      <c r="M332" s="70">
        <f t="shared" si="33"/>
        <v>0</v>
      </c>
      <c r="N332" s="70">
        <f t="shared" si="34"/>
        <v>0</v>
      </c>
      <c r="O332" s="70">
        <f t="shared" si="35"/>
        <v>0</v>
      </c>
    </row>
    <row r="333" spans="1:15" ht="15.75" customHeight="1" x14ac:dyDescent="0.15">
      <c r="A333" s="321"/>
      <c r="B333" s="322"/>
      <c r="C333" s="390"/>
      <c r="D333" s="639" t="str">
        <f t="shared" si="31"/>
        <v/>
      </c>
      <c r="E333" s="324"/>
      <c r="F333" s="325"/>
      <c r="G333" s="326">
        <f t="shared" si="30"/>
        <v>0</v>
      </c>
      <c r="H333" s="327"/>
      <c r="J333">
        <v>330</v>
      </c>
      <c r="L333" s="31">
        <f t="shared" si="32"/>
        <v>0</v>
      </c>
      <c r="M333" s="70">
        <f t="shared" si="33"/>
        <v>0</v>
      </c>
      <c r="N333" s="70">
        <f t="shared" si="34"/>
        <v>0</v>
      </c>
      <c r="O333" s="70">
        <f t="shared" si="35"/>
        <v>0</v>
      </c>
    </row>
    <row r="334" spans="1:15" ht="15.75" customHeight="1" x14ac:dyDescent="0.15">
      <c r="A334" s="321"/>
      <c r="B334" s="322"/>
      <c r="C334" s="390"/>
      <c r="D334" s="639" t="str">
        <f t="shared" si="31"/>
        <v/>
      </c>
      <c r="E334" s="324"/>
      <c r="F334" s="325"/>
      <c r="G334" s="326">
        <f t="shared" si="30"/>
        <v>0</v>
      </c>
      <c r="H334" s="327"/>
      <c r="J334">
        <v>331</v>
      </c>
      <c r="L334" s="31">
        <f t="shared" si="32"/>
        <v>0</v>
      </c>
      <c r="M334" s="70">
        <f t="shared" si="33"/>
        <v>0</v>
      </c>
      <c r="N334" s="70">
        <f t="shared" si="34"/>
        <v>0</v>
      </c>
      <c r="O334" s="70">
        <f t="shared" si="35"/>
        <v>0</v>
      </c>
    </row>
    <row r="335" spans="1:15" ht="15.75" customHeight="1" x14ac:dyDescent="0.15">
      <c r="A335" s="321"/>
      <c r="B335" s="322"/>
      <c r="C335" s="390"/>
      <c r="D335" s="639" t="str">
        <f t="shared" si="31"/>
        <v/>
      </c>
      <c r="E335" s="324"/>
      <c r="F335" s="325"/>
      <c r="G335" s="326">
        <f t="shared" si="30"/>
        <v>0</v>
      </c>
      <c r="H335" s="327"/>
      <c r="J335">
        <v>332</v>
      </c>
      <c r="L335" s="31">
        <f t="shared" si="32"/>
        <v>0</v>
      </c>
      <c r="M335" s="70">
        <f t="shared" si="33"/>
        <v>0</v>
      </c>
      <c r="N335" s="70">
        <f t="shared" si="34"/>
        <v>0</v>
      </c>
      <c r="O335" s="70">
        <f t="shared" si="35"/>
        <v>0</v>
      </c>
    </row>
    <row r="336" spans="1:15" ht="15.75" customHeight="1" x14ac:dyDescent="0.15">
      <c r="A336" s="321"/>
      <c r="B336" s="322"/>
      <c r="C336" s="390"/>
      <c r="D336" s="639" t="str">
        <f t="shared" si="31"/>
        <v/>
      </c>
      <c r="E336" s="324"/>
      <c r="F336" s="325"/>
      <c r="G336" s="326">
        <f t="shared" si="30"/>
        <v>0</v>
      </c>
      <c r="H336" s="327"/>
      <c r="J336">
        <v>333</v>
      </c>
      <c r="L336" s="31">
        <f t="shared" si="32"/>
        <v>0</v>
      </c>
      <c r="M336" s="70">
        <f t="shared" si="33"/>
        <v>0</v>
      </c>
      <c r="N336" s="70">
        <f t="shared" si="34"/>
        <v>0</v>
      </c>
      <c r="O336" s="70">
        <f t="shared" si="35"/>
        <v>0</v>
      </c>
    </row>
    <row r="337" spans="1:22" ht="15.75" customHeight="1" x14ac:dyDescent="0.15">
      <c r="A337" s="321"/>
      <c r="B337" s="322"/>
      <c r="C337" s="390"/>
      <c r="D337" s="639" t="str">
        <f t="shared" si="31"/>
        <v/>
      </c>
      <c r="E337" s="324"/>
      <c r="F337" s="325"/>
      <c r="G337" s="326">
        <f t="shared" si="30"/>
        <v>0</v>
      </c>
      <c r="H337" s="327"/>
      <c r="J337">
        <v>334</v>
      </c>
      <c r="L337" s="31">
        <f t="shared" si="32"/>
        <v>0</v>
      </c>
      <c r="M337" s="70">
        <f t="shared" si="33"/>
        <v>0</v>
      </c>
      <c r="N337" s="70">
        <f t="shared" si="34"/>
        <v>0</v>
      </c>
      <c r="O337" s="70">
        <f t="shared" si="35"/>
        <v>0</v>
      </c>
    </row>
    <row r="338" spans="1:22" ht="15.75" customHeight="1" thickBot="1" x14ac:dyDescent="0.2">
      <c r="A338" s="321"/>
      <c r="B338" s="322"/>
      <c r="C338" s="390"/>
      <c r="D338" s="323" t="str">
        <f t="shared" si="31"/>
        <v/>
      </c>
      <c r="E338" s="324"/>
      <c r="F338" s="325"/>
      <c r="G338" s="326">
        <f t="shared" si="30"/>
        <v>0</v>
      </c>
      <c r="H338" s="327"/>
      <c r="J338">
        <v>335</v>
      </c>
      <c r="L338" s="31">
        <f t="shared" si="32"/>
        <v>0</v>
      </c>
      <c r="M338" s="70">
        <f t="shared" si="33"/>
        <v>0</v>
      </c>
      <c r="N338" s="70">
        <f t="shared" si="34"/>
        <v>0</v>
      </c>
      <c r="O338" s="70">
        <f t="shared" si="35"/>
        <v>0</v>
      </c>
    </row>
    <row r="339" spans="1:22" ht="15" thickBot="1" x14ac:dyDescent="0.2">
      <c r="A339" s="181"/>
      <c r="B339" s="136" t="s">
        <v>98</v>
      </c>
      <c r="C339" s="409"/>
      <c r="D339" s="101"/>
      <c r="E339" s="96">
        <f>SUM(E4:E338)</f>
        <v>1017800</v>
      </c>
      <c r="F339" s="97">
        <f>SUM(F4:F338)</f>
        <v>1017800</v>
      </c>
      <c r="G339" s="95">
        <f>E339-F339</f>
        <v>0</v>
      </c>
      <c r="H339" s="94"/>
    </row>
    <row r="341" spans="1:22" ht="13.5" thickBot="1" x14ac:dyDescent="0.2">
      <c r="J341" s="26"/>
      <c r="K341" s="26"/>
      <c r="L341" s="26"/>
      <c r="M341" s="26" t="s">
        <v>219</v>
      </c>
      <c r="N341" s="26"/>
      <c r="O341" s="26" t="s">
        <v>220</v>
      </c>
    </row>
    <row r="342" spans="1:22" x14ac:dyDescent="0.15">
      <c r="J342" s="398" t="s">
        <v>472</v>
      </c>
      <c r="K342" s="399"/>
      <c r="L342" s="399">
        <v>111</v>
      </c>
      <c r="M342" s="399">
        <f t="shared" ref="M342:M350" si="36">SUMIF($L$4:$L$338,L342,$M$4:$M$338)</f>
        <v>1000000</v>
      </c>
      <c r="N342" s="399"/>
      <c r="O342" s="399"/>
      <c r="P342" s="400"/>
      <c r="S342">
        <v>111</v>
      </c>
      <c r="T342" t="s">
        <v>470</v>
      </c>
    </row>
    <row r="343" spans="1:22" x14ac:dyDescent="0.15">
      <c r="J343" s="401" t="s">
        <v>473</v>
      </c>
      <c r="K343" s="20"/>
      <c r="L343" s="20">
        <v>112</v>
      </c>
      <c r="M343" s="20">
        <f t="shared" si="36"/>
        <v>0</v>
      </c>
      <c r="N343" s="20"/>
      <c r="O343" s="20"/>
      <c r="P343" s="402"/>
      <c r="S343">
        <v>112</v>
      </c>
      <c r="T343" t="s">
        <v>471</v>
      </c>
    </row>
    <row r="344" spans="1:22" x14ac:dyDescent="0.15">
      <c r="J344" s="401"/>
      <c r="K344" s="20"/>
      <c r="L344" s="20">
        <v>113</v>
      </c>
      <c r="M344" s="20">
        <f t="shared" si="36"/>
        <v>0</v>
      </c>
      <c r="N344" s="20"/>
      <c r="O344" s="20"/>
      <c r="P344" s="402"/>
      <c r="S344">
        <v>113</v>
      </c>
    </row>
    <row r="345" spans="1:22" x14ac:dyDescent="0.15">
      <c r="J345" s="401"/>
      <c r="K345" s="20"/>
      <c r="L345" s="20">
        <v>114</v>
      </c>
      <c r="M345" s="20">
        <f t="shared" si="36"/>
        <v>0</v>
      </c>
      <c r="N345" s="20"/>
      <c r="O345" s="20"/>
      <c r="P345" s="402"/>
      <c r="S345">
        <v>114</v>
      </c>
    </row>
    <row r="346" spans="1:22" ht="13.5" thickBot="1" x14ac:dyDescent="0.2">
      <c r="J346" s="407"/>
      <c r="K346" s="26"/>
      <c r="L346" s="26">
        <v>115</v>
      </c>
      <c r="M346" s="26">
        <f t="shared" si="36"/>
        <v>0</v>
      </c>
      <c r="N346" s="26"/>
      <c r="O346" s="26"/>
      <c r="P346" s="408"/>
      <c r="S346">
        <v>115</v>
      </c>
    </row>
    <row r="347" spans="1:22" x14ac:dyDescent="0.15">
      <c r="J347" s="398" t="s">
        <v>59</v>
      </c>
      <c r="K347" s="399"/>
      <c r="L347" s="399">
        <v>121</v>
      </c>
      <c r="M347" s="399">
        <f t="shared" si="36"/>
        <v>6600</v>
      </c>
      <c r="N347" s="399"/>
      <c r="O347" s="399"/>
      <c r="P347" s="400"/>
      <c r="S347">
        <v>121</v>
      </c>
      <c r="T347" t="s">
        <v>59</v>
      </c>
    </row>
    <row r="348" spans="1:22" x14ac:dyDescent="0.15">
      <c r="J348" s="401" t="s">
        <v>61</v>
      </c>
      <c r="K348" s="20"/>
      <c r="L348" s="20">
        <v>131</v>
      </c>
      <c r="M348" s="20">
        <f t="shared" si="36"/>
        <v>0</v>
      </c>
      <c r="N348" s="20"/>
      <c r="O348" s="20"/>
      <c r="P348" s="402"/>
      <c r="S348">
        <v>131</v>
      </c>
      <c r="T348" t="s">
        <v>61</v>
      </c>
    </row>
    <row r="349" spans="1:22" x14ac:dyDescent="0.15">
      <c r="J349" s="401" t="s">
        <v>62</v>
      </c>
      <c r="K349" s="20"/>
      <c r="L349" s="20">
        <v>141</v>
      </c>
      <c r="M349" s="20">
        <f t="shared" si="36"/>
        <v>5000</v>
      </c>
      <c r="N349" s="20"/>
      <c r="O349" s="20"/>
      <c r="P349" s="402"/>
      <c r="S349">
        <v>141</v>
      </c>
      <c r="T349" t="s">
        <v>62</v>
      </c>
    </row>
    <row r="350" spans="1:22" ht="13.5" thickBot="1" x14ac:dyDescent="0.2">
      <c r="J350" s="204" t="s">
        <v>170</v>
      </c>
      <c r="K350" s="172"/>
      <c r="L350" s="172">
        <v>151</v>
      </c>
      <c r="M350" s="172">
        <f t="shared" si="36"/>
        <v>6200</v>
      </c>
      <c r="N350" s="172"/>
      <c r="O350" s="172"/>
      <c r="P350" s="403"/>
      <c r="S350">
        <v>151</v>
      </c>
      <c r="T350" t="s">
        <v>170</v>
      </c>
    </row>
    <row r="351" spans="1:22" ht="13.5" thickBot="1" x14ac:dyDescent="0.2">
      <c r="J351" s="278" t="s">
        <v>129</v>
      </c>
      <c r="K351" s="279"/>
      <c r="L351" s="279">
        <v>211</v>
      </c>
      <c r="M351" s="279"/>
      <c r="N351" s="279"/>
      <c r="O351" s="279">
        <f t="shared" ref="O351:O370" si="37">SUMIF($N$4:$N$338,L351,$O$4:$O$338)</f>
        <v>5000</v>
      </c>
      <c r="P351" s="405"/>
      <c r="S351">
        <v>211</v>
      </c>
      <c r="T351" t="s">
        <v>129</v>
      </c>
      <c r="V351" t="s">
        <v>2</v>
      </c>
    </row>
    <row r="352" spans="1:22" x14ac:dyDescent="0.15">
      <c r="J352" s="398" t="s">
        <v>131</v>
      </c>
      <c r="K352" s="399"/>
      <c r="L352" s="399">
        <v>221</v>
      </c>
      <c r="M352" s="399"/>
      <c r="N352" s="399"/>
      <c r="O352" s="399">
        <f t="shared" si="37"/>
        <v>2300</v>
      </c>
      <c r="P352" s="400"/>
      <c r="S352">
        <v>221</v>
      </c>
      <c r="T352" t="s">
        <v>131</v>
      </c>
      <c r="V352" t="s">
        <v>130</v>
      </c>
    </row>
    <row r="353" spans="10:22" ht="13.5" thickBot="1" x14ac:dyDescent="0.2">
      <c r="J353" s="204" t="s">
        <v>4</v>
      </c>
      <c r="K353" s="172"/>
      <c r="L353" s="172">
        <v>222</v>
      </c>
      <c r="M353" s="172"/>
      <c r="N353" s="172"/>
      <c r="O353" s="172">
        <f t="shared" si="37"/>
        <v>0</v>
      </c>
      <c r="P353" s="403"/>
      <c r="S353">
        <v>222</v>
      </c>
      <c r="T353" t="s">
        <v>4</v>
      </c>
      <c r="V353" t="s">
        <v>130</v>
      </c>
    </row>
    <row r="354" spans="10:22" x14ac:dyDescent="0.15">
      <c r="J354" s="406" t="s">
        <v>58</v>
      </c>
      <c r="K354" s="22"/>
      <c r="L354" s="22">
        <v>311</v>
      </c>
      <c r="M354" s="22"/>
      <c r="N354" s="22"/>
      <c r="O354" s="22">
        <f t="shared" si="37"/>
        <v>15500</v>
      </c>
      <c r="P354" s="50"/>
      <c r="S354">
        <v>311</v>
      </c>
      <c r="T354" t="s">
        <v>58</v>
      </c>
      <c r="V354" t="s">
        <v>93</v>
      </c>
    </row>
    <row r="355" spans="10:22" x14ac:dyDescent="0.15">
      <c r="J355" s="401" t="s">
        <v>60</v>
      </c>
      <c r="K355" s="20"/>
      <c r="L355" s="20">
        <v>312</v>
      </c>
      <c r="M355" s="20"/>
      <c r="N355" s="20"/>
      <c r="O355" s="20">
        <f t="shared" si="37"/>
        <v>0</v>
      </c>
      <c r="P355" s="402"/>
      <c r="S355">
        <v>312</v>
      </c>
      <c r="T355" t="s">
        <v>60</v>
      </c>
      <c r="V355" t="s">
        <v>93</v>
      </c>
    </row>
    <row r="356" spans="10:22" x14ac:dyDescent="0.15">
      <c r="J356" s="401" t="s">
        <v>100</v>
      </c>
      <c r="K356" s="20"/>
      <c r="L356" s="20">
        <v>313</v>
      </c>
      <c r="M356" s="20"/>
      <c r="N356" s="20"/>
      <c r="O356" s="20">
        <f t="shared" si="37"/>
        <v>0</v>
      </c>
      <c r="P356" s="402"/>
      <c r="S356">
        <v>313</v>
      </c>
      <c r="T356" t="s">
        <v>100</v>
      </c>
      <c r="V356" t="s">
        <v>93</v>
      </c>
    </row>
    <row r="357" spans="10:22" x14ac:dyDescent="0.15">
      <c r="J357" s="401" t="s">
        <v>63</v>
      </c>
      <c r="K357" s="20"/>
      <c r="L357" s="20">
        <v>314</v>
      </c>
      <c r="M357" s="20"/>
      <c r="N357" s="20"/>
      <c r="O357" s="20">
        <f t="shared" si="37"/>
        <v>0</v>
      </c>
      <c r="P357" s="402"/>
      <c r="S357">
        <v>314</v>
      </c>
      <c r="T357" t="s">
        <v>63</v>
      </c>
      <c r="V357" t="s">
        <v>93</v>
      </c>
    </row>
    <row r="358" spans="10:22" x14ac:dyDescent="0.15">
      <c r="J358" s="401" t="s">
        <v>101</v>
      </c>
      <c r="K358" s="20"/>
      <c r="L358" s="20">
        <v>315</v>
      </c>
      <c r="M358" s="20"/>
      <c r="N358" s="20"/>
      <c r="O358" s="20">
        <f t="shared" si="37"/>
        <v>0</v>
      </c>
      <c r="P358" s="402"/>
      <c r="S358">
        <v>315</v>
      </c>
      <c r="T358" t="s">
        <v>101</v>
      </c>
      <c r="V358" t="s">
        <v>93</v>
      </c>
    </row>
    <row r="359" spans="10:22" x14ac:dyDescent="0.15">
      <c r="J359" s="401" t="s">
        <v>103</v>
      </c>
      <c r="K359" s="20"/>
      <c r="L359" s="20">
        <v>316</v>
      </c>
      <c r="M359" s="20"/>
      <c r="N359" s="20"/>
      <c r="O359" s="20">
        <f t="shared" si="37"/>
        <v>0</v>
      </c>
      <c r="P359" s="402"/>
      <c r="S359">
        <v>316</v>
      </c>
      <c r="T359" t="s">
        <v>103</v>
      </c>
      <c r="V359" t="s">
        <v>93</v>
      </c>
    </row>
    <row r="360" spans="10:22" ht="13.5" thickBot="1" x14ac:dyDescent="0.2">
      <c r="J360" s="407" t="s">
        <v>64</v>
      </c>
      <c r="K360" s="26"/>
      <c r="L360" s="26">
        <v>317</v>
      </c>
      <c r="M360" s="26"/>
      <c r="N360" s="26"/>
      <c r="O360" s="26">
        <f t="shared" si="37"/>
        <v>0</v>
      </c>
      <c r="P360" s="408"/>
      <c r="S360">
        <v>317</v>
      </c>
      <c r="T360" t="s">
        <v>64</v>
      </c>
      <c r="V360" t="s">
        <v>93</v>
      </c>
    </row>
    <row r="361" spans="10:22" x14ac:dyDescent="0.15">
      <c r="J361" s="398" t="s">
        <v>116</v>
      </c>
      <c r="K361" s="399"/>
      <c r="L361" s="399">
        <v>411</v>
      </c>
      <c r="M361" s="399"/>
      <c r="N361" s="399"/>
      <c r="O361" s="399">
        <f t="shared" si="37"/>
        <v>0</v>
      </c>
      <c r="P361" s="400"/>
      <c r="S361">
        <v>411</v>
      </c>
      <c r="T361" t="s">
        <v>116</v>
      </c>
      <c r="V361" t="s">
        <v>5</v>
      </c>
    </row>
    <row r="362" spans="10:22" x14ac:dyDescent="0.15">
      <c r="J362" s="401" t="s">
        <v>102</v>
      </c>
      <c r="K362" s="20"/>
      <c r="L362" s="20">
        <v>412</v>
      </c>
      <c r="M362" s="20"/>
      <c r="N362" s="20"/>
      <c r="O362" s="20">
        <f t="shared" si="37"/>
        <v>0</v>
      </c>
      <c r="P362" s="402"/>
      <c r="S362">
        <v>412</v>
      </c>
      <c r="T362" t="s">
        <v>102</v>
      </c>
      <c r="V362" t="s">
        <v>5</v>
      </c>
    </row>
    <row r="363" spans="10:22" ht="13.5" thickBot="1" x14ac:dyDescent="0.2">
      <c r="J363" s="204" t="s">
        <v>387</v>
      </c>
      <c r="K363" s="172"/>
      <c r="L363" s="172">
        <v>413</v>
      </c>
      <c r="M363" s="172"/>
      <c r="N363" s="172"/>
      <c r="O363" s="172">
        <f t="shared" si="37"/>
        <v>0</v>
      </c>
      <c r="P363" s="403"/>
      <c r="S363">
        <v>413</v>
      </c>
      <c r="T363" t="s">
        <v>387</v>
      </c>
      <c r="V363" t="s">
        <v>5</v>
      </c>
    </row>
    <row r="364" spans="10:22" x14ac:dyDescent="0.15">
      <c r="J364" s="406" t="s">
        <v>95</v>
      </c>
      <c r="K364" s="22"/>
      <c r="L364" s="22">
        <v>511</v>
      </c>
      <c r="M364" s="22"/>
      <c r="N364" s="22"/>
      <c r="O364" s="22">
        <f t="shared" si="37"/>
        <v>5000</v>
      </c>
      <c r="P364" s="50"/>
      <c r="S364">
        <v>511</v>
      </c>
      <c r="T364" t="s">
        <v>95</v>
      </c>
      <c r="V364" t="s">
        <v>95</v>
      </c>
    </row>
    <row r="365" spans="10:22" x14ac:dyDescent="0.15">
      <c r="J365" s="401" t="s">
        <v>121</v>
      </c>
      <c r="K365" s="20"/>
      <c r="L365" s="20">
        <v>611</v>
      </c>
      <c r="M365" s="20"/>
      <c r="N365" s="20"/>
      <c r="O365" s="20">
        <f t="shared" si="37"/>
        <v>0</v>
      </c>
      <c r="P365" s="402"/>
      <c r="S365">
        <v>611</v>
      </c>
      <c r="T365" t="s">
        <v>121</v>
      </c>
      <c r="V365" t="s">
        <v>119</v>
      </c>
    </row>
    <row r="366" spans="10:22" x14ac:dyDescent="0.15">
      <c r="J366" s="401" t="s">
        <v>62</v>
      </c>
      <c r="K366" s="20"/>
      <c r="L366" s="20">
        <v>711</v>
      </c>
      <c r="M366" s="20"/>
      <c r="N366" s="20"/>
      <c r="O366" s="20">
        <f t="shared" si="37"/>
        <v>0</v>
      </c>
      <c r="P366" s="402"/>
      <c r="S366">
        <v>711</v>
      </c>
      <c r="T366" t="s">
        <v>62</v>
      </c>
      <c r="V366" t="s">
        <v>128</v>
      </c>
    </row>
    <row r="367" spans="10:22" x14ac:dyDescent="0.15">
      <c r="J367" s="401" t="s">
        <v>123</v>
      </c>
      <c r="K367" s="20"/>
      <c r="L367" s="20">
        <v>712</v>
      </c>
      <c r="M367" s="20"/>
      <c r="N367" s="20"/>
      <c r="O367" s="20">
        <f t="shared" si="37"/>
        <v>0</v>
      </c>
      <c r="P367" s="402"/>
      <c r="S367">
        <v>712</v>
      </c>
      <c r="T367" t="s">
        <v>123</v>
      </c>
    </row>
    <row r="368" spans="10:22" ht="13.5" thickBot="1" x14ac:dyDescent="0.2">
      <c r="J368" s="204" t="s">
        <v>218</v>
      </c>
      <c r="K368" s="26"/>
      <c r="L368" s="26">
        <v>811</v>
      </c>
      <c r="M368" s="26"/>
      <c r="N368" s="26"/>
      <c r="O368" s="26">
        <f t="shared" si="37"/>
        <v>0</v>
      </c>
      <c r="P368" s="408"/>
      <c r="S368">
        <v>811</v>
      </c>
      <c r="T368" t="s">
        <v>218</v>
      </c>
      <c r="V368" t="s">
        <v>96</v>
      </c>
    </row>
    <row r="369" spans="10:20" ht="13.5" thickBot="1" x14ac:dyDescent="0.2">
      <c r="J369" s="369" t="s">
        <v>465</v>
      </c>
      <c r="K369" s="20"/>
      <c r="L369" s="20">
        <v>911</v>
      </c>
      <c r="M369" s="20"/>
      <c r="N369" s="20"/>
      <c r="O369" s="20">
        <f t="shared" si="37"/>
        <v>300000</v>
      </c>
      <c r="P369" s="20"/>
      <c r="S369">
        <v>911</v>
      </c>
      <c r="T369" t="s">
        <v>467</v>
      </c>
    </row>
    <row r="370" spans="10:20" ht="13.5" thickBot="1" x14ac:dyDescent="0.2">
      <c r="J370" s="644" t="s">
        <v>464</v>
      </c>
      <c r="K370" s="172"/>
      <c r="L370" s="172">
        <v>912</v>
      </c>
      <c r="M370" s="172"/>
      <c r="N370" s="172"/>
      <c r="O370" s="172">
        <f t="shared" si="37"/>
        <v>690000</v>
      </c>
      <c r="P370" s="172"/>
      <c r="S370">
        <v>912</v>
      </c>
      <c r="T370" t="s">
        <v>464</v>
      </c>
    </row>
    <row r="371" spans="10:20" ht="13.5" thickBot="1" x14ac:dyDescent="0.2">
      <c r="K371" s="164"/>
      <c r="L371" s="288"/>
      <c r="M371" s="288">
        <f>SUM(M342:M368)</f>
        <v>1017800</v>
      </c>
      <c r="N371" s="288"/>
      <c r="O371" s="288">
        <f>SUM(O342:O370)</f>
        <v>1017800</v>
      </c>
      <c r="P371" s="640"/>
    </row>
    <row r="372" spans="10:20" x14ac:dyDescent="0.15">
      <c r="P372" s="22"/>
    </row>
  </sheetData>
  <mergeCells count="3">
    <mergeCell ref="I2:K2"/>
    <mergeCell ref="A1:H1"/>
    <mergeCell ref="E2:H2"/>
  </mergeCells>
  <phoneticPr fontId="1"/>
  <printOptions horizontalCentered="1"/>
  <pageMargins left="0.59055118110236227" right="0.19685039370078741" top="0.78740157480314965" bottom="0.39370078740157483" header="0.51181102362204722" footer="0.51181102362204722"/>
  <pageSetup paperSize="9" scale="90" orientation="portrait" r:id="rId1"/>
  <headerFooter alignWithMargins="0">
    <oddHeader>&amp;R&amp;"ＭＳ 明朝,斜体"Ｎｏ．&amp;P</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D43"/>
  <sheetViews>
    <sheetView view="pageBreakPreview" zoomScale="70" zoomScaleNormal="100" zoomScaleSheetLayoutView="70" workbookViewId="0">
      <selection activeCell="S12" sqref="S12"/>
    </sheetView>
  </sheetViews>
  <sheetFormatPr defaultRowHeight="12.75" x14ac:dyDescent="0.15"/>
  <cols>
    <col min="1" max="1" width="1.28515625" customWidth="1"/>
    <col min="2" max="2" width="2.7109375" hidden="1" customWidth="1"/>
    <col min="3" max="3" width="1.28515625" customWidth="1"/>
    <col min="4" max="4" width="18.7109375" customWidth="1"/>
    <col min="5" max="5" width="14.28515625" hidden="1" customWidth="1"/>
    <col min="6" max="6" width="7.5703125" customWidth="1"/>
    <col min="7" max="7" width="12.7109375" style="5" customWidth="1"/>
    <col min="8" max="8" width="15.42578125" style="5" customWidth="1"/>
    <col min="9" max="9" width="1.42578125" customWidth="1"/>
    <col min="10" max="10" width="14.5703125" customWidth="1"/>
    <col min="11" max="11" width="1.42578125" hidden="1" customWidth="1"/>
    <col min="12" max="12" width="15.28515625" hidden="1" customWidth="1"/>
    <col min="13" max="13" width="16.85546875" customWidth="1"/>
    <col min="14" max="14" width="4.140625" hidden="1" customWidth="1"/>
    <col min="15" max="15" width="14.7109375" style="5" customWidth="1"/>
    <col min="16" max="16" width="1.28515625" customWidth="1"/>
    <col min="17" max="17" width="21.7109375" customWidth="1"/>
    <col min="18" max="18" width="17.7109375" customWidth="1"/>
    <col min="19" max="19" width="14.42578125" style="5" customWidth="1"/>
    <col min="20" max="20" width="9.5703125" style="256" customWidth="1"/>
    <col min="21" max="21" width="5.5703125" style="5" customWidth="1"/>
    <col min="22" max="25" width="5" style="5" customWidth="1"/>
    <col min="26" max="29" width="8.42578125" style="5" customWidth="1"/>
    <col min="30" max="30" width="7.7109375" style="5" customWidth="1"/>
  </cols>
  <sheetData>
    <row r="1" spans="2:30" ht="21.75" customHeight="1" x14ac:dyDescent="0.15">
      <c r="B1" s="1080" t="s">
        <v>343</v>
      </c>
      <c r="C1" s="1080"/>
      <c r="D1" s="1080"/>
      <c r="E1" s="1080"/>
      <c r="F1" s="1080"/>
      <c r="G1" s="1080"/>
      <c r="H1" s="1080"/>
      <c r="J1" s="1081" t="str">
        <f>'表（はじめに入力）'!S1</f>
        <v>令和年度　選手強化実績報告書（リーダー養成研修会）</v>
      </c>
      <c r="K1" s="1081"/>
      <c r="L1" s="1081"/>
      <c r="M1" s="1081"/>
      <c r="N1" s="1081"/>
      <c r="O1" s="1081"/>
      <c r="P1" s="1081"/>
      <c r="Q1" s="1081"/>
      <c r="R1" s="1081"/>
      <c r="S1" s="1081"/>
      <c r="V1" s="1081">
        <f>'表（はじめに入力）'!D4</f>
        <v>0</v>
      </c>
      <c r="W1" s="1081"/>
      <c r="X1" s="1081"/>
      <c r="Y1" s="1081"/>
      <c r="Z1" s="1081"/>
      <c r="AA1" s="1081"/>
      <c r="AB1" s="1081"/>
      <c r="AC1" s="1081"/>
      <c r="AD1" s="1081"/>
    </row>
    <row r="2" spans="2:30" ht="13.5" thickBot="1" x14ac:dyDescent="0.2"/>
    <row r="3" spans="2:30" ht="23.25" customHeight="1" x14ac:dyDescent="0.15">
      <c r="D3" s="837" t="s">
        <v>283</v>
      </c>
      <c r="E3" s="838"/>
      <c r="F3" s="838"/>
      <c r="G3" s="838"/>
      <c r="H3" s="838"/>
      <c r="I3" s="206"/>
      <c r="J3" s="838" t="s">
        <v>285</v>
      </c>
      <c r="K3" s="838"/>
      <c r="L3" s="838"/>
      <c r="M3" s="838"/>
      <c r="N3" s="838"/>
      <c r="O3" s="1082"/>
      <c r="P3" s="282"/>
      <c r="Q3" s="837" t="s">
        <v>292</v>
      </c>
      <c r="R3" s="838"/>
      <c r="S3" s="1082"/>
      <c r="T3" s="1076" t="s">
        <v>342</v>
      </c>
      <c r="U3" s="1072" t="s">
        <v>333</v>
      </c>
      <c r="V3" s="1072"/>
      <c r="W3" s="1072"/>
      <c r="X3" s="1072" t="s">
        <v>346</v>
      </c>
      <c r="Y3" s="1072"/>
      <c r="Z3" s="149"/>
      <c r="AA3" s="149"/>
      <c r="AB3" s="149"/>
      <c r="AC3" s="149"/>
      <c r="AD3" s="302"/>
    </row>
    <row r="4" spans="2:30" ht="29.25" customHeight="1" thickBot="1" x14ac:dyDescent="0.2">
      <c r="D4" s="204" t="s">
        <v>90</v>
      </c>
      <c r="E4" s="172"/>
      <c r="F4" s="205" t="s">
        <v>284</v>
      </c>
      <c r="G4" s="297" t="s">
        <v>91</v>
      </c>
      <c r="H4" s="297" t="s">
        <v>92</v>
      </c>
      <c r="I4" s="207">
        <f>帳簿!P342</f>
        <v>0</v>
      </c>
      <c r="J4" s="172" t="s">
        <v>90</v>
      </c>
      <c r="K4" s="172"/>
      <c r="L4" s="172"/>
      <c r="M4" s="172" t="s">
        <v>286</v>
      </c>
      <c r="N4" s="172"/>
      <c r="O4" s="301" t="s">
        <v>54</v>
      </c>
      <c r="P4" s="265"/>
      <c r="Q4" s="204" t="s">
        <v>90</v>
      </c>
      <c r="R4" s="172" t="s">
        <v>286</v>
      </c>
      <c r="S4" s="301" t="s">
        <v>54</v>
      </c>
      <c r="T4" s="1077"/>
      <c r="U4" s="1073" t="s">
        <v>336</v>
      </c>
      <c r="V4" s="847" t="s">
        <v>106</v>
      </c>
      <c r="W4" s="848"/>
      <c r="X4" s="848"/>
      <c r="Y4" s="849"/>
      <c r="Z4" s="816" t="s">
        <v>188</v>
      </c>
      <c r="AA4" s="817"/>
      <c r="AB4" s="817"/>
      <c r="AC4" s="817"/>
      <c r="AD4" s="1075"/>
    </row>
    <row r="5" spans="2:30" ht="25.5" customHeight="1" x14ac:dyDescent="0.15">
      <c r="D5" s="198" t="str">
        <f>帳簿!J342</f>
        <v>前期交付金</v>
      </c>
      <c r="E5" s="199">
        <f>帳簿!K342</f>
        <v>0</v>
      </c>
      <c r="F5" s="199">
        <f>帳簿!L342</f>
        <v>111</v>
      </c>
      <c r="G5" s="220">
        <f>帳簿!M342</f>
        <v>1000000</v>
      </c>
      <c r="H5" s="544"/>
      <c r="I5" s="206">
        <f>帳簿!P343</f>
        <v>0</v>
      </c>
      <c r="J5" s="199" t="str">
        <f>'７－１'!B9</f>
        <v>前期交付金</v>
      </c>
      <c r="K5" s="199">
        <f>'７－１'!C9</f>
        <v>0</v>
      </c>
      <c r="L5" s="199"/>
      <c r="M5" s="199"/>
      <c r="N5" s="199"/>
      <c r="O5" s="226">
        <f>'７－１'!D9</f>
        <v>1000000</v>
      </c>
      <c r="P5" s="265"/>
      <c r="Q5" s="1088" t="s">
        <v>293</v>
      </c>
      <c r="R5" s="213"/>
      <c r="S5" s="1091">
        <f>'７－３'!L359</f>
        <v>1000000</v>
      </c>
      <c r="T5" s="1086" t="str">
        <f>IFERROR(IF(AND(G5-O5=0,SUM(G5:G9)-S5=0,SUM(O5:O9)-S5=0),"OK","再確認"),"")</f>
        <v>OK</v>
      </c>
      <c r="U5" s="1074"/>
      <c r="V5" s="850"/>
      <c r="W5" s="851"/>
      <c r="X5" s="851"/>
      <c r="Y5" s="852"/>
      <c r="Z5" s="237" t="s">
        <v>9</v>
      </c>
      <c r="AA5" s="245" t="s">
        <v>86</v>
      </c>
      <c r="AB5" s="245" t="s">
        <v>87</v>
      </c>
      <c r="AC5" s="245" t="s">
        <v>187</v>
      </c>
      <c r="AD5" s="303" t="s">
        <v>11</v>
      </c>
    </row>
    <row r="6" spans="2:30" ht="25.5" customHeight="1" x14ac:dyDescent="0.15">
      <c r="D6" s="200" t="str">
        <f>帳簿!J343</f>
        <v>後期交付金</v>
      </c>
      <c r="E6" s="191">
        <f>帳簿!K343</f>
        <v>0</v>
      </c>
      <c r="F6" s="191">
        <f>帳簿!L343</f>
        <v>112</v>
      </c>
      <c r="G6" s="221">
        <f>帳簿!M343</f>
        <v>0</v>
      </c>
      <c r="H6" s="547"/>
      <c r="I6" s="208">
        <f>帳簿!P344</f>
        <v>0</v>
      </c>
      <c r="J6" s="191" t="str">
        <f>'７－１'!B10</f>
        <v>後期交付金</v>
      </c>
      <c r="K6" s="191">
        <f>'７－１'!C10</f>
        <v>0</v>
      </c>
      <c r="L6" s="191"/>
      <c r="M6" s="191"/>
      <c r="N6" s="191"/>
      <c r="O6" s="227">
        <f>'７－１'!D10</f>
        <v>0</v>
      </c>
      <c r="P6" s="265"/>
      <c r="Q6" s="1089"/>
      <c r="R6" s="212"/>
      <c r="S6" s="1092"/>
      <c r="T6" s="1087"/>
      <c r="U6" s="587">
        <f>'７－２'!B61</f>
        <v>3</v>
      </c>
      <c r="V6" s="252">
        <f>'７－２'!D46</f>
        <v>0</v>
      </c>
      <c r="W6" s="237" t="s">
        <v>105</v>
      </c>
      <c r="X6" s="252">
        <f>'７－２'!F46</f>
        <v>1</v>
      </c>
      <c r="Y6" s="237" t="s">
        <v>26</v>
      </c>
      <c r="Z6" s="252">
        <f>'７－２'!H46</f>
        <v>5</v>
      </c>
      <c r="AA6" s="252">
        <f>'７－２'!I46</f>
        <v>14</v>
      </c>
      <c r="AB6" s="252">
        <f>'７－２'!J46</f>
        <v>12</v>
      </c>
      <c r="AC6" s="252">
        <f>'７－２'!K46</f>
        <v>26</v>
      </c>
      <c r="AD6" s="306">
        <f>'７－２'!L46</f>
        <v>31</v>
      </c>
    </row>
    <row r="7" spans="2:30" ht="25.5" customHeight="1" x14ac:dyDescent="0.15">
      <c r="D7" s="200">
        <f>帳簿!J344</f>
        <v>0</v>
      </c>
      <c r="E7" s="191">
        <f>帳簿!K344</f>
        <v>0</v>
      </c>
      <c r="F7" s="191">
        <f>帳簿!L344</f>
        <v>113</v>
      </c>
      <c r="G7" s="221">
        <f>帳簿!M344</f>
        <v>0</v>
      </c>
      <c r="H7" s="547"/>
      <c r="I7" s="208">
        <f>帳簿!P345</f>
        <v>0</v>
      </c>
      <c r="J7" s="191">
        <f>'７－１'!B11</f>
        <v>0</v>
      </c>
      <c r="K7" s="191">
        <f>'７－１'!C11</f>
        <v>0</v>
      </c>
      <c r="L7" s="191"/>
      <c r="M7" s="191"/>
      <c r="N7" s="191"/>
      <c r="O7" s="227">
        <f>'７－１'!D11</f>
        <v>0</v>
      </c>
      <c r="P7" s="265"/>
      <c r="Q7" s="1089"/>
      <c r="R7" s="212"/>
      <c r="S7" s="1092"/>
      <c r="T7" s="1087"/>
      <c r="AD7" s="307"/>
    </row>
    <row r="8" spans="2:30" ht="25.5" customHeight="1" x14ac:dyDescent="0.15">
      <c r="D8" s="200"/>
      <c r="E8" s="191"/>
      <c r="F8" s="191"/>
      <c r="G8" s="285"/>
      <c r="H8" s="548"/>
      <c r="I8" s="208">
        <f>帳簿!P347</f>
        <v>0</v>
      </c>
      <c r="J8" s="284"/>
      <c r="K8" s="284">
        <f>'７－１'!C12</f>
        <v>0</v>
      </c>
      <c r="L8" s="284"/>
      <c r="M8" s="284"/>
      <c r="N8" s="284"/>
      <c r="O8" s="286"/>
      <c r="P8" s="265"/>
      <c r="Q8" s="1089"/>
      <c r="R8" s="346"/>
      <c r="S8" s="1092"/>
      <c r="T8" s="1087"/>
      <c r="U8" s="999" t="s">
        <v>337</v>
      </c>
      <c r="V8" s="999"/>
      <c r="W8" s="999"/>
      <c r="X8" s="851" t="s">
        <v>347</v>
      </c>
      <c r="Y8" s="851"/>
      <c r="AD8" s="307"/>
    </row>
    <row r="9" spans="2:30" ht="25.5" customHeight="1" thickBot="1" x14ac:dyDescent="0.2">
      <c r="D9" s="201"/>
      <c r="E9" s="202"/>
      <c r="F9" s="202"/>
      <c r="G9" s="222"/>
      <c r="H9" s="545"/>
      <c r="I9" s="347"/>
      <c r="J9" s="202"/>
      <c r="K9" s="202"/>
      <c r="L9" s="202"/>
      <c r="M9" s="202"/>
      <c r="N9" s="202"/>
      <c r="O9" s="228"/>
      <c r="P9" s="348"/>
      <c r="Q9" s="1090"/>
      <c r="R9" s="214"/>
      <c r="S9" s="1093"/>
      <c r="T9" s="1077"/>
      <c r="U9" s="1073" t="s">
        <v>336</v>
      </c>
      <c r="V9" s="847" t="s">
        <v>106</v>
      </c>
      <c r="W9" s="848"/>
      <c r="X9" s="848"/>
      <c r="Y9" s="849"/>
      <c r="Z9" s="816" t="s">
        <v>188</v>
      </c>
      <c r="AA9" s="817"/>
      <c r="AB9" s="817"/>
      <c r="AC9" s="817"/>
      <c r="AD9" s="1075"/>
    </row>
    <row r="10" spans="2:30" ht="25.5" customHeight="1" thickBot="1" x14ac:dyDescent="0.2">
      <c r="D10" s="267" t="s">
        <v>59</v>
      </c>
      <c r="E10" s="21">
        <f>帳簿!K346</f>
        <v>0</v>
      </c>
      <c r="F10" s="21">
        <f>帳簿!L347</f>
        <v>121</v>
      </c>
      <c r="G10" s="268">
        <f>帳簿!M347</f>
        <v>6600</v>
      </c>
      <c r="H10" s="550"/>
      <c r="I10" s="208">
        <f>帳簿!P348</f>
        <v>0</v>
      </c>
      <c r="J10" s="21" t="str">
        <f>'７－１'!B14</f>
        <v>参加者負担金</v>
      </c>
      <c r="K10" s="21">
        <f>'７－１'!C13</f>
        <v>0</v>
      </c>
      <c r="L10" s="21"/>
      <c r="M10" s="21"/>
      <c r="N10" s="21"/>
      <c r="O10" s="269">
        <f>'７－１'!D14</f>
        <v>6600</v>
      </c>
      <c r="P10" s="265"/>
      <c r="Q10" s="291" t="s">
        <v>294</v>
      </c>
      <c r="R10" s="270"/>
      <c r="S10" s="269">
        <f>'７－３'!L360</f>
        <v>6600</v>
      </c>
      <c r="T10" s="258" t="str">
        <f>IFERROR(IF(AND(G10-O10=0,G10-S10=0,O10-S10=0),"OK","再確認"),"")</f>
        <v>OK</v>
      </c>
      <c r="U10" s="852"/>
      <c r="V10" s="850"/>
      <c r="W10" s="851"/>
      <c r="X10" s="851"/>
      <c r="Y10" s="852"/>
      <c r="Z10" s="237" t="s">
        <v>9</v>
      </c>
      <c r="AA10" s="245" t="s">
        <v>86</v>
      </c>
      <c r="AB10" s="245" t="s">
        <v>87</v>
      </c>
      <c r="AC10" s="245" t="s">
        <v>187</v>
      </c>
      <c r="AD10" s="303" t="s">
        <v>11</v>
      </c>
    </row>
    <row r="11" spans="2:30" ht="25.5" customHeight="1" thickBot="1" x14ac:dyDescent="0.2">
      <c r="D11" s="271" t="s">
        <v>61</v>
      </c>
      <c r="E11" s="272">
        <f>帳簿!K347</f>
        <v>0</v>
      </c>
      <c r="F11" s="272">
        <f>帳簿!L348</f>
        <v>131</v>
      </c>
      <c r="G11" s="273">
        <f>帳簿!M348</f>
        <v>0</v>
      </c>
      <c r="H11" s="551"/>
      <c r="I11" s="274">
        <f>帳簿!P349</f>
        <v>0</v>
      </c>
      <c r="J11" s="272" t="str">
        <f>'７－１'!B15</f>
        <v>雑収入</v>
      </c>
      <c r="K11" s="272">
        <f>'７－１'!C14</f>
        <v>0</v>
      </c>
      <c r="L11" s="272"/>
      <c r="M11" s="272"/>
      <c r="N11" s="272"/>
      <c r="O11" s="275">
        <f>'７－１'!D15</f>
        <v>0</v>
      </c>
      <c r="P11" s="276"/>
      <c r="Q11" s="292" t="s">
        <v>296</v>
      </c>
      <c r="R11" s="277"/>
      <c r="S11" s="275">
        <f>'７－３'!L364</f>
        <v>0</v>
      </c>
      <c r="T11" s="590" t="str">
        <f>IFERROR(IF(AND(G11-O11=0,G11-S11=0,O11-S11=0),"OK","再確認"),"")</f>
        <v>OK</v>
      </c>
      <c r="U11" s="588">
        <f>'７－３'!$AY$356</f>
        <v>3</v>
      </c>
      <c r="V11" s="252">
        <f>'７－３'!B354</f>
        <v>0</v>
      </c>
      <c r="W11" s="237" t="s">
        <v>105</v>
      </c>
      <c r="X11" s="252">
        <f>'７－３'!D354</f>
        <v>1</v>
      </c>
      <c r="Y11" s="237" t="s">
        <v>26</v>
      </c>
      <c r="Z11" s="294">
        <f>'７－３'!F346</f>
        <v>5</v>
      </c>
      <c r="AA11" s="294">
        <f>'７－３'!F358</f>
        <v>14</v>
      </c>
      <c r="AB11" s="294">
        <f>'７－３'!F359</f>
        <v>12</v>
      </c>
      <c r="AC11" s="294">
        <f>'７－３'!G346</f>
        <v>26</v>
      </c>
      <c r="AD11" s="308">
        <f>'７－３'!H346</f>
        <v>31</v>
      </c>
    </row>
    <row r="12" spans="2:30" ht="25.5" customHeight="1" x14ac:dyDescent="0.15">
      <c r="D12" s="260" t="s">
        <v>62</v>
      </c>
      <c r="E12" s="261">
        <f>帳簿!K348</f>
        <v>0</v>
      </c>
      <c r="F12" s="261">
        <f>帳簿!L349</f>
        <v>141</v>
      </c>
      <c r="G12" s="262">
        <f>帳簿!M349</f>
        <v>5000</v>
      </c>
      <c r="H12" s="546"/>
      <c r="I12" s="208">
        <f>帳簿!P350</f>
        <v>0</v>
      </c>
      <c r="J12" s="261" t="str">
        <f>'７－１'!B16</f>
        <v>負担金</v>
      </c>
      <c r="K12" s="261">
        <f>'７－１'!C15</f>
        <v>0</v>
      </c>
      <c r="L12" s="261"/>
      <c r="M12" s="261"/>
      <c r="N12" s="261"/>
      <c r="O12" s="263">
        <f>'７－１'!D16</f>
        <v>5000</v>
      </c>
      <c r="P12" s="265"/>
      <c r="Q12" s="293" t="s">
        <v>295</v>
      </c>
      <c r="R12" s="264"/>
      <c r="S12" s="263">
        <f>'７－３'!L363</f>
        <v>5000</v>
      </c>
      <c r="T12" s="258" t="str">
        <f>IFERROR(IF(AND(G12-O12=0,G12-S12=0,O12-S12=0),"OK","再確認"),"")</f>
        <v>OK</v>
      </c>
      <c r="AD12" s="307"/>
    </row>
    <row r="13" spans="2:30" ht="25.5" customHeight="1" thickBot="1" x14ac:dyDescent="0.2">
      <c r="D13" s="201" t="s">
        <v>170</v>
      </c>
      <c r="E13" s="202">
        <f>帳簿!K349</f>
        <v>0</v>
      </c>
      <c r="F13" s="202">
        <f>帳簿!L350</f>
        <v>151</v>
      </c>
      <c r="G13" s="222">
        <f>帳簿!M350</f>
        <v>6200</v>
      </c>
      <c r="H13" s="545"/>
      <c r="I13" s="207">
        <f>帳簿!P351</f>
        <v>0</v>
      </c>
      <c r="J13" s="202" t="str">
        <f>'７－１'!B17</f>
        <v>そ　 の   他</v>
      </c>
      <c r="K13" s="202">
        <f>'７－１'!C16</f>
        <v>0</v>
      </c>
      <c r="L13" s="202"/>
      <c r="M13" s="202"/>
      <c r="N13" s="202"/>
      <c r="O13" s="228">
        <f>'７－１'!D17</f>
        <v>6200</v>
      </c>
      <c r="P13" s="265"/>
      <c r="Q13" s="290" t="s">
        <v>96</v>
      </c>
      <c r="R13" s="214"/>
      <c r="S13" s="228">
        <f>'７－３'!L365</f>
        <v>6200</v>
      </c>
      <c r="T13" s="259" t="str">
        <f>IFERROR(IF(AND(G13-O13=0,G13-S13=0,O13-S13=0),"OK","再確認"),"")</f>
        <v>OK</v>
      </c>
      <c r="AD13" s="307"/>
    </row>
    <row r="14" spans="2:30" ht="25.5" customHeight="1" thickBot="1" x14ac:dyDescent="0.2">
      <c r="D14" s="278" t="s">
        <v>129</v>
      </c>
      <c r="E14" s="279">
        <f>帳簿!K350</f>
        <v>0</v>
      </c>
      <c r="F14" s="279">
        <f>帳簿!L351</f>
        <v>211</v>
      </c>
      <c r="G14" s="543"/>
      <c r="H14" s="280">
        <f>帳簿!O351</f>
        <v>5000</v>
      </c>
      <c r="I14" s="206">
        <f>帳簿!P352</f>
        <v>0</v>
      </c>
      <c r="J14" s="279" t="str">
        <f>'７－１'!F9</f>
        <v>報償費</v>
      </c>
      <c r="K14" s="279">
        <f>'７－１'!G9</f>
        <v>0</v>
      </c>
      <c r="L14" s="279">
        <f>'７－１'!H9</f>
        <v>0</v>
      </c>
      <c r="M14" s="279" t="str">
        <f>'７－１'!I9</f>
        <v>報償金</v>
      </c>
      <c r="N14" s="279">
        <f>'７－１'!J9</f>
        <v>0</v>
      </c>
      <c r="O14" s="281">
        <f>'７－１'!K9</f>
        <v>5000</v>
      </c>
      <c r="P14" s="265"/>
      <c r="Q14" s="278" t="s">
        <v>297</v>
      </c>
      <c r="R14" s="279" t="s">
        <v>344</v>
      </c>
      <c r="S14" s="281">
        <f>'７－３'!P358</f>
        <v>5000</v>
      </c>
      <c r="T14" s="257" t="str">
        <f t="shared" ref="T14:T32" si="0">IFERROR(IF(AND(H14-O14=0,H14-S14=0,O14-S14=0),"OK","再確認"),"")</f>
        <v>OK</v>
      </c>
      <c r="U14" s="1083" t="s">
        <v>340</v>
      </c>
      <c r="V14" s="1083"/>
      <c r="W14" s="1083"/>
      <c r="X14" s="1083"/>
      <c r="Y14" s="1083"/>
      <c r="Z14" s="1083"/>
      <c r="AA14" s="1083"/>
      <c r="AB14" s="1083"/>
      <c r="AC14" s="1083"/>
      <c r="AD14" s="1084"/>
    </row>
    <row r="15" spans="2:30" ht="25.5" customHeight="1" x14ac:dyDescent="0.15">
      <c r="D15" s="198" t="s">
        <v>131</v>
      </c>
      <c r="E15" s="199">
        <f>帳簿!K351</f>
        <v>0</v>
      </c>
      <c r="F15" s="199">
        <f>帳簿!L352</f>
        <v>221</v>
      </c>
      <c r="G15" s="544"/>
      <c r="H15" s="220">
        <f>帳簿!O352</f>
        <v>2300</v>
      </c>
      <c r="I15" s="206">
        <f>帳簿!P353</f>
        <v>0</v>
      </c>
      <c r="J15" s="199" t="str">
        <f>'７－１'!F10</f>
        <v>旅　費</v>
      </c>
      <c r="K15" s="199">
        <f>'７－１'!G10</f>
        <v>0</v>
      </c>
      <c r="L15" s="199">
        <f>'７－１'!H10</f>
        <v>0</v>
      </c>
      <c r="M15" s="199" t="str">
        <f>'７－１'!I10</f>
        <v>交通費</v>
      </c>
      <c r="N15" s="199">
        <f>'７－１'!J10</f>
        <v>0</v>
      </c>
      <c r="O15" s="226">
        <f>'７－１'!K10</f>
        <v>2300</v>
      </c>
      <c r="P15" s="282"/>
      <c r="Q15" s="198" t="s">
        <v>298</v>
      </c>
      <c r="R15" s="592" t="s">
        <v>299</v>
      </c>
      <c r="S15" s="226">
        <f>'７－３'!U358</f>
        <v>2300</v>
      </c>
      <c r="T15" s="257" t="str">
        <f t="shared" si="0"/>
        <v>OK</v>
      </c>
      <c r="U15" s="1085" t="s">
        <v>336</v>
      </c>
      <c r="V15" s="1056" t="s">
        <v>106</v>
      </c>
      <c r="W15" s="1057"/>
      <c r="X15" s="1057"/>
      <c r="Y15" s="1058"/>
      <c r="Z15" s="1078" t="s">
        <v>188</v>
      </c>
      <c r="AA15" s="1072"/>
      <c r="AB15" s="1072"/>
      <c r="AC15" s="1072"/>
      <c r="AD15" s="1079"/>
    </row>
    <row r="16" spans="2:30" ht="25.5" customHeight="1" thickBot="1" x14ac:dyDescent="0.2">
      <c r="D16" s="201" t="s">
        <v>4</v>
      </c>
      <c r="E16" s="202">
        <f>帳簿!K352</f>
        <v>0</v>
      </c>
      <c r="F16" s="202">
        <f>帳簿!L353</f>
        <v>222</v>
      </c>
      <c r="G16" s="545"/>
      <c r="H16" s="222">
        <f>帳簿!O353</f>
        <v>0</v>
      </c>
      <c r="I16" s="207">
        <f>帳簿!P354</f>
        <v>0</v>
      </c>
      <c r="J16" s="202"/>
      <c r="K16" s="202">
        <f>'７－１'!G11</f>
        <v>0</v>
      </c>
      <c r="L16" s="202">
        <f>'７－１'!H11</f>
        <v>0</v>
      </c>
      <c r="M16" s="202" t="str">
        <f>'７－１'!I11</f>
        <v>宿泊費</v>
      </c>
      <c r="N16" s="202">
        <f>'７－１'!J11</f>
        <v>0</v>
      </c>
      <c r="O16" s="228">
        <f>'７－１'!K11</f>
        <v>0</v>
      </c>
      <c r="P16" s="266"/>
      <c r="Q16" s="201"/>
      <c r="R16" s="202" t="s">
        <v>300</v>
      </c>
      <c r="S16" s="228">
        <f>'７－３'!Z358</f>
        <v>0</v>
      </c>
      <c r="T16" s="259" t="str">
        <f t="shared" si="0"/>
        <v>OK</v>
      </c>
      <c r="U16" s="852"/>
      <c r="V16" s="850"/>
      <c r="W16" s="851"/>
      <c r="X16" s="851"/>
      <c r="Y16" s="852"/>
      <c r="Z16" s="237" t="s">
        <v>9</v>
      </c>
      <c r="AA16" s="245" t="s">
        <v>86</v>
      </c>
      <c r="AB16" s="245" t="s">
        <v>87</v>
      </c>
      <c r="AC16" s="245" t="s">
        <v>187</v>
      </c>
      <c r="AD16" s="303" t="s">
        <v>11</v>
      </c>
    </row>
    <row r="17" spans="1:30" ht="25.5" customHeight="1" x14ac:dyDescent="0.15">
      <c r="D17" s="260" t="s">
        <v>58</v>
      </c>
      <c r="E17" s="261">
        <f>帳簿!K353</f>
        <v>0</v>
      </c>
      <c r="F17" s="261">
        <f>帳簿!L354</f>
        <v>311</v>
      </c>
      <c r="G17" s="546"/>
      <c r="H17" s="262">
        <f>帳簿!O354</f>
        <v>15500</v>
      </c>
      <c r="I17" s="208">
        <f>帳簿!P355</f>
        <v>0</v>
      </c>
      <c r="J17" s="261" t="str">
        <f>'７－１'!F12</f>
        <v>需用費</v>
      </c>
      <c r="K17" s="261">
        <f>'７－１'!G12</f>
        <v>0</v>
      </c>
      <c r="L17" s="261">
        <f>'７－１'!H12</f>
        <v>0</v>
      </c>
      <c r="M17" s="261" t="str">
        <f>'７－１'!I12</f>
        <v>食糧費</v>
      </c>
      <c r="N17" s="261">
        <f>'７－１'!J12</f>
        <v>0</v>
      </c>
      <c r="O17" s="263">
        <f>'７－１'!K12</f>
        <v>15500</v>
      </c>
      <c r="P17" s="265"/>
      <c r="Q17" s="260" t="s">
        <v>301</v>
      </c>
      <c r="R17" s="593" t="s">
        <v>58</v>
      </c>
      <c r="S17" s="263">
        <f>'７－３'!AG359</f>
        <v>15500</v>
      </c>
      <c r="T17" s="258" t="str">
        <f t="shared" si="0"/>
        <v>OK</v>
      </c>
      <c r="U17" s="589" t="str">
        <f>IF(U6-U11=0,"OK","再確認")</f>
        <v>OK</v>
      </c>
      <c r="V17" s="253" t="str">
        <f>IF(V6-V11=0,"OK","再確認")</f>
        <v>OK</v>
      </c>
      <c r="W17" s="237" t="s">
        <v>105</v>
      </c>
      <c r="X17" s="253" t="str">
        <f>IF(X6-X11=0,"OK","再確認")</f>
        <v>OK</v>
      </c>
      <c r="Y17" s="237" t="s">
        <v>26</v>
      </c>
      <c r="Z17" s="254" t="str">
        <f>IF(Z6-Z11=0,"OK","再確認")</f>
        <v>OK</v>
      </c>
      <c r="AA17" s="255" t="str">
        <f>IF(AA6-AA11=0,"OK","再確認")</f>
        <v>OK</v>
      </c>
      <c r="AB17" s="255" t="str">
        <f>IF(AB6-AB11=0,"OK","再確認")</f>
        <v>OK</v>
      </c>
      <c r="AC17" s="254" t="str">
        <f>IF(AC6-AC11=0,"OK","再確認")</f>
        <v>OK</v>
      </c>
      <c r="AD17" s="304" t="str">
        <f>IF(AD6-AD11=0,"OK","再確認")</f>
        <v>OK</v>
      </c>
    </row>
    <row r="18" spans="1:30" ht="25.5" customHeight="1" thickBot="1" x14ac:dyDescent="0.2">
      <c r="D18" s="200" t="s">
        <v>60</v>
      </c>
      <c r="E18" s="191">
        <f>帳簿!K354</f>
        <v>0</v>
      </c>
      <c r="F18" s="191">
        <f>帳簿!L355</f>
        <v>312</v>
      </c>
      <c r="G18" s="547"/>
      <c r="H18" s="221">
        <f>帳簿!O355</f>
        <v>0</v>
      </c>
      <c r="I18" s="208">
        <f>帳簿!P356</f>
        <v>0</v>
      </c>
      <c r="J18" s="191"/>
      <c r="K18" s="191">
        <f>'７－１'!G13</f>
        <v>0</v>
      </c>
      <c r="L18" s="191">
        <f>'７－１'!H13</f>
        <v>0</v>
      </c>
      <c r="M18" s="191" t="str">
        <f>'７－１'!I13</f>
        <v>消耗品費</v>
      </c>
      <c r="N18" s="191">
        <f>'７－１'!J13</f>
        <v>0</v>
      </c>
      <c r="O18" s="227">
        <f>'７－１'!K13</f>
        <v>0</v>
      </c>
      <c r="P18" s="265"/>
      <c r="Q18" s="200"/>
      <c r="R18" s="594" t="s">
        <v>60</v>
      </c>
      <c r="S18" s="263">
        <f>'７－３'!AG360</f>
        <v>0</v>
      </c>
      <c r="T18" s="258" t="str">
        <f t="shared" si="0"/>
        <v>OK</v>
      </c>
      <c r="U18" s="166"/>
      <c r="V18" s="166"/>
      <c r="W18" s="166"/>
      <c r="X18" s="166"/>
      <c r="Y18" s="166"/>
      <c r="Z18" s="166"/>
      <c r="AA18" s="166"/>
      <c r="AB18" s="166"/>
      <c r="AC18" s="166"/>
      <c r="AD18" s="305"/>
    </row>
    <row r="19" spans="1:30" ht="25.5" customHeight="1" x14ac:dyDescent="0.15">
      <c r="D19" s="200" t="s">
        <v>100</v>
      </c>
      <c r="E19" s="191">
        <f>帳簿!K355</f>
        <v>0</v>
      </c>
      <c r="F19" s="191">
        <f>帳簿!L356</f>
        <v>313</v>
      </c>
      <c r="G19" s="547"/>
      <c r="H19" s="221">
        <f>帳簿!O356</f>
        <v>0</v>
      </c>
      <c r="I19" s="208">
        <f>帳簿!P357</f>
        <v>0</v>
      </c>
      <c r="J19" s="191"/>
      <c r="K19" s="191">
        <f>'７－１'!G14</f>
        <v>0</v>
      </c>
      <c r="L19" s="191">
        <f>'７－１'!H14</f>
        <v>0</v>
      </c>
      <c r="M19" s="191" t="str">
        <f>'７－１'!I14</f>
        <v>燃料費</v>
      </c>
      <c r="N19" s="191">
        <f>'７－１'!J14</f>
        <v>0</v>
      </c>
      <c r="O19" s="227">
        <f>'７－１'!K14</f>
        <v>0</v>
      </c>
      <c r="P19" s="265"/>
      <c r="Q19" s="200"/>
      <c r="R19" s="191" t="s">
        <v>302</v>
      </c>
      <c r="S19" s="263">
        <f>'７－３'!AG361</f>
        <v>0</v>
      </c>
      <c r="T19" s="258" t="str">
        <f t="shared" si="0"/>
        <v>OK</v>
      </c>
    </row>
    <row r="20" spans="1:30" ht="25.5" customHeight="1" x14ac:dyDescent="0.15">
      <c r="D20" s="200" t="s">
        <v>63</v>
      </c>
      <c r="E20" s="191">
        <f>帳簿!K356</f>
        <v>0</v>
      </c>
      <c r="F20" s="191">
        <f>帳簿!L357</f>
        <v>314</v>
      </c>
      <c r="G20" s="547"/>
      <c r="H20" s="221">
        <f>帳簿!O357</f>
        <v>0</v>
      </c>
      <c r="I20" s="208">
        <f>帳簿!P358</f>
        <v>0</v>
      </c>
      <c r="J20" s="191"/>
      <c r="K20" s="191">
        <f>'７－１'!G15</f>
        <v>0</v>
      </c>
      <c r="L20" s="191">
        <f>'７－１'!H15</f>
        <v>0</v>
      </c>
      <c r="M20" s="191" t="str">
        <f>'７－１'!I15</f>
        <v>光熱水費</v>
      </c>
      <c r="N20" s="191">
        <f>'７－１'!J15</f>
        <v>0</v>
      </c>
      <c r="O20" s="227">
        <f>'７－１'!K15</f>
        <v>0</v>
      </c>
      <c r="P20" s="265"/>
      <c r="Q20" s="200"/>
      <c r="R20" s="191" t="s">
        <v>63</v>
      </c>
      <c r="S20" s="263">
        <f>'７－３'!AG362</f>
        <v>0</v>
      </c>
      <c r="T20" s="258" t="str">
        <f t="shared" si="0"/>
        <v>OK</v>
      </c>
    </row>
    <row r="21" spans="1:30" ht="25.5" customHeight="1" x14ac:dyDescent="0.15">
      <c r="D21" s="200" t="s">
        <v>101</v>
      </c>
      <c r="E21" s="191">
        <f>帳簿!K357</f>
        <v>0</v>
      </c>
      <c r="F21" s="191">
        <f>帳簿!L358</f>
        <v>315</v>
      </c>
      <c r="G21" s="547"/>
      <c r="H21" s="221">
        <f>帳簿!O358</f>
        <v>0</v>
      </c>
      <c r="I21" s="208">
        <f>帳簿!P359</f>
        <v>0</v>
      </c>
      <c r="J21" s="191"/>
      <c r="K21" s="191">
        <f>'７－１'!G16</f>
        <v>0</v>
      </c>
      <c r="L21" s="191">
        <f>'７－１'!H16</f>
        <v>0</v>
      </c>
      <c r="M21" s="191" t="str">
        <f>'７－１'!I16</f>
        <v>賄材料費</v>
      </c>
      <c r="N21" s="191">
        <f>'７－１'!J16</f>
        <v>0</v>
      </c>
      <c r="O21" s="227">
        <f>'７－１'!K16</f>
        <v>0</v>
      </c>
      <c r="P21" s="265"/>
      <c r="Q21" s="200"/>
      <c r="R21" s="191" t="s">
        <v>303</v>
      </c>
      <c r="S21" s="263">
        <f>'７－３'!AG363</f>
        <v>0</v>
      </c>
      <c r="T21" s="258" t="str">
        <f t="shared" si="0"/>
        <v>OK</v>
      </c>
    </row>
    <row r="22" spans="1:30" ht="25.5" customHeight="1" x14ac:dyDescent="0.15">
      <c r="D22" s="200" t="s">
        <v>103</v>
      </c>
      <c r="E22" s="191">
        <f>帳簿!K358</f>
        <v>0</v>
      </c>
      <c r="F22" s="191">
        <f>帳簿!L359</f>
        <v>316</v>
      </c>
      <c r="G22" s="547"/>
      <c r="H22" s="221">
        <f>帳簿!O359</f>
        <v>0</v>
      </c>
      <c r="I22" s="208">
        <f>帳簿!P360</f>
        <v>0</v>
      </c>
      <c r="J22" s="191"/>
      <c r="K22" s="191">
        <f>'７－１'!G17</f>
        <v>0</v>
      </c>
      <c r="L22" s="191">
        <f>'７－１'!H17</f>
        <v>0</v>
      </c>
      <c r="M22" s="191" t="str">
        <f>'７－１'!I17</f>
        <v>修繕料</v>
      </c>
      <c r="N22" s="191">
        <f>'７－１'!J17</f>
        <v>0</v>
      </c>
      <c r="O22" s="227">
        <f>'７－１'!K17</f>
        <v>0</v>
      </c>
      <c r="P22" s="265"/>
      <c r="Q22" s="200"/>
      <c r="R22" s="191" t="s">
        <v>304</v>
      </c>
      <c r="S22" s="263">
        <f>'７－３'!AG364</f>
        <v>0</v>
      </c>
      <c r="T22" s="258" t="str">
        <f t="shared" si="0"/>
        <v>OK</v>
      </c>
      <c r="V22"/>
      <c r="W22"/>
      <c r="X22"/>
      <c r="Y22"/>
      <c r="Z22"/>
      <c r="AA22"/>
      <c r="AB22"/>
      <c r="AC22"/>
      <c r="AD22"/>
    </row>
    <row r="23" spans="1:30" ht="25.5" customHeight="1" thickBot="1" x14ac:dyDescent="0.2">
      <c r="D23" s="283" t="s">
        <v>64</v>
      </c>
      <c r="E23" s="284">
        <f>帳簿!K359</f>
        <v>0</v>
      </c>
      <c r="F23" s="284">
        <f>帳簿!L360</f>
        <v>317</v>
      </c>
      <c r="G23" s="548"/>
      <c r="H23" s="285">
        <f>帳簿!O360</f>
        <v>0</v>
      </c>
      <c r="I23" s="208">
        <f>帳簿!P361</f>
        <v>0</v>
      </c>
      <c r="J23" s="284"/>
      <c r="K23" s="284">
        <f>'７－１'!G18</f>
        <v>0</v>
      </c>
      <c r="L23" s="284">
        <f>'７－１'!H18</f>
        <v>0</v>
      </c>
      <c r="M23" s="284" t="str">
        <f>'７－１'!I18</f>
        <v>医薬材料費</v>
      </c>
      <c r="N23" s="284">
        <f>'７－１'!J18</f>
        <v>0</v>
      </c>
      <c r="O23" s="286">
        <f>'７－１'!K18</f>
        <v>0</v>
      </c>
      <c r="P23" s="265"/>
      <c r="Q23" s="283"/>
      <c r="R23" s="284" t="s">
        <v>64</v>
      </c>
      <c r="S23" s="263">
        <f>'７－３'!AG365</f>
        <v>0</v>
      </c>
      <c r="T23" s="258" t="str">
        <f t="shared" si="0"/>
        <v>OK</v>
      </c>
      <c r="V23"/>
      <c r="W23"/>
      <c r="X23"/>
      <c r="Y23"/>
      <c r="Z23"/>
      <c r="AA23"/>
      <c r="AB23"/>
      <c r="AC23"/>
      <c r="AD23"/>
    </row>
    <row r="24" spans="1:30" ht="25.5" customHeight="1" x14ac:dyDescent="0.15">
      <c r="D24" s="198" t="s">
        <v>116</v>
      </c>
      <c r="E24" s="199">
        <f>帳簿!K360</f>
        <v>0</v>
      </c>
      <c r="F24" s="199">
        <f>帳簿!L361</f>
        <v>411</v>
      </c>
      <c r="G24" s="544"/>
      <c r="H24" s="220">
        <f>帳簿!O361</f>
        <v>0</v>
      </c>
      <c r="I24" s="206">
        <f>帳簿!P362</f>
        <v>0</v>
      </c>
      <c r="J24" s="199" t="str">
        <f>'７－１'!F19</f>
        <v>役務費</v>
      </c>
      <c r="K24" s="199">
        <f>'７－１'!G19</f>
        <v>0</v>
      </c>
      <c r="L24" s="199">
        <f>'７－１'!H19</f>
        <v>0</v>
      </c>
      <c r="M24" s="199" t="str">
        <f>'７－１'!I19</f>
        <v>通信運搬費</v>
      </c>
      <c r="N24" s="199">
        <f>'７－１'!J19</f>
        <v>0</v>
      </c>
      <c r="O24" s="226">
        <f>'７－１'!K19</f>
        <v>0</v>
      </c>
      <c r="P24" s="282"/>
      <c r="Q24" s="198" t="s">
        <v>305</v>
      </c>
      <c r="R24" s="199" t="s">
        <v>306</v>
      </c>
      <c r="S24" s="226">
        <f>'７－３'!AJ359</f>
        <v>0</v>
      </c>
      <c r="T24" s="257" t="str">
        <f t="shared" si="0"/>
        <v>OK</v>
      </c>
      <c r="V24"/>
      <c r="W24"/>
      <c r="X24"/>
      <c r="Y24"/>
      <c r="Z24"/>
      <c r="AA24"/>
      <c r="AB24"/>
      <c r="AC24"/>
      <c r="AD24"/>
    </row>
    <row r="25" spans="1:30" ht="25.5" customHeight="1" x14ac:dyDescent="0.15">
      <c r="D25" s="283" t="s">
        <v>102</v>
      </c>
      <c r="E25" s="284">
        <f>帳簿!K361</f>
        <v>0</v>
      </c>
      <c r="F25" s="284">
        <f>帳簿!L362</f>
        <v>412</v>
      </c>
      <c r="G25" s="548"/>
      <c r="H25" s="285">
        <f>帳簿!O362</f>
        <v>0</v>
      </c>
      <c r="I25" s="208">
        <f>帳簿!P363</f>
        <v>0</v>
      </c>
      <c r="J25" s="284"/>
      <c r="K25" s="284">
        <f>'７－１'!G20</f>
        <v>0</v>
      </c>
      <c r="L25" s="284">
        <f>'７－１'!H20</f>
        <v>0</v>
      </c>
      <c r="M25" s="284" t="str">
        <f>'７－１'!I20</f>
        <v>手数料</v>
      </c>
      <c r="N25" s="284">
        <f>'７－１'!J20</f>
        <v>0</v>
      </c>
      <c r="O25" s="286">
        <f>'７－１'!K20</f>
        <v>0</v>
      </c>
      <c r="P25" s="265"/>
      <c r="Q25" s="283"/>
      <c r="R25" s="284" t="s">
        <v>307</v>
      </c>
      <c r="S25" s="286">
        <f>'７－３'!AJ360</f>
        <v>0</v>
      </c>
      <c r="T25" s="258" t="str">
        <f t="shared" si="0"/>
        <v>OK</v>
      </c>
      <c r="V25"/>
      <c r="W25"/>
      <c r="X25"/>
      <c r="Y25"/>
      <c r="Z25"/>
      <c r="AA25"/>
      <c r="AB25"/>
      <c r="AC25"/>
      <c r="AD25"/>
    </row>
    <row r="26" spans="1:30" ht="25.5" customHeight="1" thickBot="1" x14ac:dyDescent="0.2">
      <c r="D26" s="201" t="s">
        <v>387</v>
      </c>
      <c r="E26" s="202"/>
      <c r="F26" s="202">
        <v>413</v>
      </c>
      <c r="G26" s="545"/>
      <c r="H26" s="222">
        <f>帳簿!O363</f>
        <v>0</v>
      </c>
      <c r="I26" s="347"/>
      <c r="J26" s="202"/>
      <c r="K26" s="202"/>
      <c r="L26" s="202"/>
      <c r="M26" s="202" t="s">
        <v>387</v>
      </c>
      <c r="N26" s="202"/>
      <c r="O26" s="228">
        <f>'７－１'!K21</f>
        <v>0</v>
      </c>
      <c r="P26" s="348"/>
      <c r="Q26" s="201"/>
      <c r="R26" s="202" t="s">
        <v>387</v>
      </c>
      <c r="S26" s="228">
        <f>'７－３'!AJ361</f>
        <v>0</v>
      </c>
      <c r="T26" s="397" t="str">
        <f t="shared" si="0"/>
        <v>OK</v>
      </c>
      <c r="V26"/>
      <c r="W26"/>
      <c r="X26"/>
      <c r="Y26"/>
      <c r="Z26"/>
      <c r="AA26"/>
      <c r="AB26"/>
      <c r="AC26"/>
      <c r="AD26"/>
    </row>
    <row r="27" spans="1:30" ht="25.5" customHeight="1" thickBot="1" x14ac:dyDescent="0.2">
      <c r="D27" s="260" t="s">
        <v>95</v>
      </c>
      <c r="E27" s="261">
        <f>帳簿!K362</f>
        <v>0</v>
      </c>
      <c r="F27" s="261">
        <v>511</v>
      </c>
      <c r="G27" s="546"/>
      <c r="H27" s="262">
        <f>帳簿!O364</f>
        <v>5000</v>
      </c>
      <c r="I27" s="208">
        <f>帳簿!P364</f>
        <v>0</v>
      </c>
      <c r="J27" s="1096" t="str">
        <f>'７－１'!G22</f>
        <v>使用料及び賃借料</v>
      </c>
      <c r="K27" s="1096"/>
      <c r="L27" s="1096"/>
      <c r="M27" s="1096"/>
      <c r="N27" s="261">
        <f>'７－１'!J22</f>
        <v>0</v>
      </c>
      <c r="O27" s="263">
        <f>'７－１'!K22</f>
        <v>5000</v>
      </c>
      <c r="P27" s="265"/>
      <c r="Q27" s="260" t="s">
        <v>308</v>
      </c>
      <c r="R27" s="261"/>
      <c r="S27" s="263">
        <f>'７－３'!AK358</f>
        <v>5000</v>
      </c>
      <c r="T27" s="258" t="str">
        <f t="shared" si="0"/>
        <v>OK</v>
      </c>
      <c r="V27"/>
      <c r="W27"/>
      <c r="X27"/>
      <c r="Y27"/>
      <c r="Z27"/>
      <c r="AA27"/>
      <c r="AB27"/>
      <c r="AC27"/>
      <c r="AD27"/>
    </row>
    <row r="28" spans="1:30" ht="25.5" customHeight="1" thickBot="1" x14ac:dyDescent="0.2">
      <c r="A28" s="203"/>
      <c r="B28" s="43"/>
      <c r="C28" s="43"/>
      <c r="D28" s="201" t="s">
        <v>121</v>
      </c>
      <c r="E28" s="202">
        <f>帳簿!K363</f>
        <v>0</v>
      </c>
      <c r="F28" s="202">
        <v>611</v>
      </c>
      <c r="G28" s="545"/>
      <c r="H28" s="222">
        <f>帳簿!O365</f>
        <v>0</v>
      </c>
      <c r="I28" s="207">
        <f>帳簿!P365</f>
        <v>0</v>
      </c>
      <c r="J28" s="202" t="str">
        <f>'７－１'!F23</f>
        <v>備　品
購入費</v>
      </c>
      <c r="K28" s="202">
        <f>'７－１'!G23</f>
        <v>0</v>
      </c>
      <c r="L28" s="202">
        <f>'７－１'!H23</f>
        <v>0</v>
      </c>
      <c r="M28" s="202" t="str">
        <f>'７－１'!I23</f>
        <v>用器具等
購入費</v>
      </c>
      <c r="N28" s="202">
        <f>'７－１'!J23</f>
        <v>0</v>
      </c>
      <c r="O28" s="228">
        <f>'７－１'!K23</f>
        <v>0</v>
      </c>
      <c r="P28" s="266"/>
      <c r="Q28" s="201" t="s">
        <v>309</v>
      </c>
      <c r="R28" s="202" t="s">
        <v>310</v>
      </c>
      <c r="S28" s="228">
        <f>'７－３'!AN358</f>
        <v>0</v>
      </c>
      <c r="T28" s="259" t="str">
        <f t="shared" si="0"/>
        <v>OK</v>
      </c>
      <c r="V28"/>
      <c r="W28"/>
      <c r="X28"/>
      <c r="Y28"/>
      <c r="Z28"/>
      <c r="AA28"/>
      <c r="AB28"/>
      <c r="AC28"/>
      <c r="AD28"/>
    </row>
    <row r="29" spans="1:30" ht="25.5" customHeight="1" thickBot="1" x14ac:dyDescent="0.2">
      <c r="A29" s="165"/>
      <c r="B29" s="617"/>
      <c r="C29" s="618"/>
      <c r="D29" s="198" t="s">
        <v>62</v>
      </c>
      <c r="E29" s="199">
        <f>帳簿!K364</f>
        <v>0</v>
      </c>
      <c r="F29" s="199">
        <v>711</v>
      </c>
      <c r="G29" s="544"/>
      <c r="H29" s="220">
        <f>帳簿!O366</f>
        <v>0</v>
      </c>
      <c r="I29" s="206">
        <f>帳簿!P366</f>
        <v>0</v>
      </c>
      <c r="J29" s="1094" t="s">
        <v>376</v>
      </c>
      <c r="K29" s="199">
        <f>'７－１'!G24</f>
        <v>0</v>
      </c>
      <c r="L29" s="199">
        <f>'７－１'!H24</f>
        <v>0</v>
      </c>
      <c r="M29" s="199" t="str">
        <f>'７－１'!I24</f>
        <v>負担金</v>
      </c>
      <c r="N29" s="199">
        <f>'７－１'!J24</f>
        <v>0</v>
      </c>
      <c r="O29" s="226">
        <f>'７－１'!K24</f>
        <v>0</v>
      </c>
      <c r="P29" s="282"/>
      <c r="Q29" s="198" t="s">
        <v>311</v>
      </c>
      <c r="R29" s="199" t="s">
        <v>312</v>
      </c>
      <c r="S29" s="226">
        <f>'７－３'!AQ358</f>
        <v>0</v>
      </c>
      <c r="T29" s="257" t="str">
        <f t="shared" si="0"/>
        <v>OK</v>
      </c>
      <c r="V29"/>
      <c r="W29"/>
      <c r="X29"/>
      <c r="Y29"/>
      <c r="Z29"/>
      <c r="AA29"/>
      <c r="AB29"/>
      <c r="AC29"/>
      <c r="AD29"/>
    </row>
    <row r="30" spans="1:30" ht="25.5" hidden="1" customHeight="1" thickBot="1" x14ac:dyDescent="0.2">
      <c r="B30" s="619"/>
      <c r="C30" s="620"/>
      <c r="D30" s="621"/>
      <c r="E30" s="622"/>
      <c r="F30" s="622"/>
      <c r="G30" s="623"/>
      <c r="H30" s="624"/>
      <c r="I30" s="625">
        <f>帳簿!P368</f>
        <v>0</v>
      </c>
      <c r="J30" s="1095"/>
      <c r="K30" s="622">
        <f>'７－１'!G25</f>
        <v>0</v>
      </c>
      <c r="L30" s="622">
        <f>'７－１'!H25</f>
        <v>0</v>
      </c>
      <c r="M30" s="622"/>
      <c r="N30" s="622"/>
      <c r="O30" s="627"/>
      <c r="P30" s="628"/>
      <c r="Q30" s="621"/>
      <c r="R30" s="622"/>
      <c r="S30" s="627"/>
      <c r="T30" s="634"/>
      <c r="V30"/>
      <c r="W30"/>
      <c r="X30"/>
      <c r="Y30"/>
      <c r="Z30"/>
      <c r="AA30"/>
      <c r="AB30"/>
      <c r="AC30"/>
      <c r="AD30"/>
    </row>
    <row r="31" spans="1:30" ht="25.5" customHeight="1" x14ac:dyDescent="0.15">
      <c r="D31" s="194" t="s">
        <v>465</v>
      </c>
      <c r="E31" s="195"/>
      <c r="F31" s="195">
        <v>911</v>
      </c>
      <c r="G31" s="552"/>
      <c r="H31" s="224">
        <f>帳簿!O369</f>
        <v>300000</v>
      </c>
      <c r="I31" s="635"/>
      <c r="J31" s="636" t="s">
        <v>468</v>
      </c>
      <c r="K31" s="195"/>
      <c r="L31" s="195"/>
      <c r="M31" s="195"/>
      <c r="N31" s="195"/>
      <c r="O31" s="230">
        <f>'７－１'!K27</f>
        <v>300000</v>
      </c>
      <c r="P31" s="637"/>
      <c r="Q31" s="194" t="s">
        <v>466</v>
      </c>
      <c r="R31" s="195"/>
      <c r="S31" s="230">
        <f>'７－３'!AT358</f>
        <v>300000</v>
      </c>
      <c r="T31" s="638" t="str">
        <f t="shared" si="0"/>
        <v>OK</v>
      </c>
      <c r="V31"/>
      <c r="W31"/>
      <c r="X31"/>
      <c r="Y31"/>
      <c r="Z31"/>
      <c r="AA31"/>
      <c r="AB31"/>
      <c r="AC31"/>
      <c r="AD31"/>
    </row>
    <row r="32" spans="1:30" ht="25.5" customHeight="1" x14ac:dyDescent="0.15">
      <c r="D32" s="629" t="s">
        <v>464</v>
      </c>
      <c r="E32" s="630"/>
      <c r="F32" s="630">
        <v>912</v>
      </c>
      <c r="G32" s="631"/>
      <c r="H32" s="632">
        <f>帳簿!O370</f>
        <v>690000</v>
      </c>
      <c r="I32" s="625"/>
      <c r="J32" s="626" t="s">
        <v>469</v>
      </c>
      <c r="K32" s="630"/>
      <c r="L32" s="630"/>
      <c r="M32" s="630"/>
      <c r="N32" s="630"/>
      <c r="O32" s="633">
        <f>'７－１'!K28</f>
        <v>690000</v>
      </c>
      <c r="P32" s="628"/>
      <c r="Q32" s="629" t="s">
        <v>463</v>
      </c>
      <c r="R32" s="630"/>
      <c r="S32" s="633">
        <f>'７－３'!AU358</f>
        <v>690000</v>
      </c>
      <c r="T32" s="634" t="str">
        <f t="shared" si="0"/>
        <v>OK</v>
      </c>
      <c r="V32"/>
      <c r="W32"/>
      <c r="X32"/>
      <c r="Y32"/>
      <c r="Z32"/>
      <c r="AA32"/>
      <c r="AB32"/>
      <c r="AC32"/>
      <c r="AD32"/>
    </row>
    <row r="33" spans="3:30" ht="26.45" customHeight="1" thickBot="1" x14ac:dyDescent="0.2">
      <c r="C33" s="215"/>
      <c r="D33" s="287" t="s">
        <v>218</v>
      </c>
      <c r="E33" s="288">
        <f>帳簿!K366</f>
        <v>0</v>
      </c>
      <c r="F33" s="288">
        <f>帳簿!L368</f>
        <v>811</v>
      </c>
      <c r="G33" s="549"/>
      <c r="H33" s="289">
        <f>帳簿!O368</f>
        <v>0</v>
      </c>
      <c r="I33" s="207">
        <f>帳簿!P371</f>
        <v>0</v>
      </c>
      <c r="J33" s="288" t="s">
        <v>96</v>
      </c>
      <c r="K33" s="288" t="str">
        <f>'７－１'!G26</f>
        <v>そ　　の　　他</v>
      </c>
      <c r="L33" s="288">
        <f>'７－１'!H26</f>
        <v>0</v>
      </c>
      <c r="M33" s="288"/>
      <c r="N33" s="288">
        <f>'７－１'!J26</f>
        <v>0</v>
      </c>
      <c r="O33" s="176">
        <f>'７－１'!K26</f>
        <v>0</v>
      </c>
      <c r="P33" s="266"/>
      <c r="Q33" s="287" t="s">
        <v>96</v>
      </c>
      <c r="R33" s="288"/>
      <c r="S33" s="176">
        <f>'７－３'!AV358</f>
        <v>0</v>
      </c>
      <c r="T33" s="259" t="str">
        <f>IFERROR(IF(AND(H33-O33=0,H33-S33=0,O33-S33=0),"OK","再確認"),"")</f>
        <v>OK</v>
      </c>
      <c r="V33"/>
      <c r="W33"/>
      <c r="X33"/>
      <c r="Y33"/>
      <c r="Z33"/>
      <c r="AA33"/>
      <c r="AB33"/>
      <c r="AC33"/>
      <c r="AD33"/>
    </row>
    <row r="34" spans="3:30" ht="10.9" customHeight="1" thickBot="1" x14ac:dyDescent="0.2">
      <c r="D34" s="215"/>
      <c r="E34" s="215"/>
      <c r="F34" s="215"/>
      <c r="G34" s="295"/>
      <c r="H34" s="295"/>
      <c r="I34" s="215"/>
      <c r="J34" s="215"/>
      <c r="K34" s="215"/>
      <c r="L34" s="215"/>
      <c r="M34" s="215"/>
      <c r="N34" s="215"/>
      <c r="O34" s="295"/>
      <c r="P34" s="215"/>
      <c r="Q34" s="215"/>
      <c r="R34" s="215"/>
      <c r="S34" s="295"/>
      <c r="T34" s="296"/>
      <c r="V34"/>
      <c r="W34"/>
      <c r="X34"/>
      <c r="Y34"/>
      <c r="Z34"/>
      <c r="AA34"/>
      <c r="AB34"/>
      <c r="AC34"/>
      <c r="AD34"/>
    </row>
    <row r="35" spans="3:30" ht="25.5" customHeight="1" x14ac:dyDescent="0.15">
      <c r="D35" s="192" t="s">
        <v>287</v>
      </c>
      <c r="E35" s="193"/>
      <c r="F35" s="193"/>
      <c r="G35" s="223">
        <f>SUM(G5:G13)</f>
        <v>1017800</v>
      </c>
      <c r="H35" s="553"/>
      <c r="I35" s="209"/>
      <c r="J35" s="193" t="s">
        <v>287</v>
      </c>
      <c r="K35" s="193"/>
      <c r="L35" s="193"/>
      <c r="M35" s="193"/>
      <c r="N35" s="193"/>
      <c r="O35" s="229">
        <f>SUM(O5:O13)</f>
        <v>1017800</v>
      </c>
      <c r="P35" s="215"/>
      <c r="Q35" s="193" t="s">
        <v>287</v>
      </c>
      <c r="R35" s="193"/>
      <c r="S35" s="229">
        <f>SUM(S5:S13)</f>
        <v>1017800</v>
      </c>
      <c r="T35" s="257" t="str">
        <f>IFERROR(IF(AND(G35-O35=0,G35-S35=0,O35-S35=0),"OK","再確認"),"")</f>
        <v>OK</v>
      </c>
      <c r="V35"/>
      <c r="W35"/>
      <c r="X35"/>
      <c r="Y35"/>
      <c r="Z35"/>
      <c r="AA35"/>
      <c r="AB35"/>
      <c r="AC35"/>
      <c r="AD35"/>
    </row>
    <row r="36" spans="3:30" ht="25.5" customHeight="1" x14ac:dyDescent="0.15">
      <c r="D36" s="194" t="s">
        <v>288</v>
      </c>
      <c r="E36" s="195"/>
      <c r="F36" s="195"/>
      <c r="G36" s="552"/>
      <c r="H36" s="224">
        <f>SUM(H14:H33)</f>
        <v>1017800</v>
      </c>
      <c r="I36" s="210"/>
      <c r="J36" s="195" t="s">
        <v>288</v>
      </c>
      <c r="K36" s="195"/>
      <c r="L36" s="195"/>
      <c r="M36" s="195"/>
      <c r="N36" s="195"/>
      <c r="O36" s="230">
        <f>SUM(O14:O33)</f>
        <v>1017800</v>
      </c>
      <c r="P36" s="215"/>
      <c r="Q36" s="195" t="s">
        <v>288</v>
      </c>
      <c r="R36" s="195"/>
      <c r="S36" s="230">
        <f>SUM(S14:S33)</f>
        <v>1017800</v>
      </c>
      <c r="T36" s="258" t="str">
        <f>IFERROR(IF(AND(H36-O36=0,H36-S36=0,O36-S36=0),"OK","再確認"),"")</f>
        <v>OK</v>
      </c>
      <c r="V36"/>
      <c r="W36"/>
      <c r="X36"/>
      <c r="Y36"/>
      <c r="Z36"/>
      <c r="AA36"/>
      <c r="AB36"/>
      <c r="AC36"/>
      <c r="AD36"/>
    </row>
    <row r="37" spans="3:30" ht="30" customHeight="1" thickBot="1" x14ac:dyDescent="0.2">
      <c r="D37" s="196" t="s">
        <v>289</v>
      </c>
      <c r="E37" s="197"/>
      <c r="F37" s="197"/>
      <c r="G37" s="225">
        <f>G35-H36</f>
        <v>0</v>
      </c>
      <c r="H37" s="554"/>
      <c r="I37" s="211"/>
      <c r="J37" s="197" t="s">
        <v>289</v>
      </c>
      <c r="K37" s="197"/>
      <c r="L37" s="197"/>
      <c r="M37" s="197"/>
      <c r="N37" s="197"/>
      <c r="O37" s="231">
        <f>O35-O36</f>
        <v>0</v>
      </c>
      <c r="P37" s="215"/>
      <c r="Q37" s="197" t="s">
        <v>289</v>
      </c>
      <c r="R37" s="197"/>
      <c r="S37" s="231">
        <f>S35-S36</f>
        <v>0</v>
      </c>
      <c r="T37" s="259" t="str">
        <f>IFERROR(IF(AND(G37-O37=0,G37-S37=0,O37-S37=0),"OK","再確認"),"")</f>
        <v>OK</v>
      </c>
      <c r="V37"/>
      <c r="W37"/>
      <c r="X37"/>
      <c r="Y37"/>
      <c r="Z37"/>
      <c r="AA37"/>
      <c r="AB37"/>
      <c r="AC37"/>
      <c r="AD37"/>
    </row>
    <row r="38" spans="3:30" ht="7.15" customHeight="1" thickBot="1" x14ac:dyDescent="0.2">
      <c r="V38"/>
      <c r="W38"/>
      <c r="X38"/>
      <c r="Y38"/>
      <c r="Z38"/>
      <c r="AA38"/>
      <c r="AB38"/>
      <c r="AC38"/>
      <c r="AD38"/>
    </row>
    <row r="39" spans="3:30" ht="21.75" customHeight="1" thickTop="1" x14ac:dyDescent="0.15">
      <c r="D39" s="216" t="s">
        <v>290</v>
      </c>
      <c r="E39" s="190"/>
      <c r="F39" s="190"/>
      <c r="G39" s="298" t="s">
        <v>287</v>
      </c>
      <c r="H39" s="232">
        <f>G35-O35</f>
        <v>0</v>
      </c>
      <c r="J39" s="216" t="s">
        <v>290</v>
      </c>
      <c r="K39" s="190"/>
      <c r="L39" s="190"/>
      <c r="M39" s="190" t="s">
        <v>287</v>
      </c>
      <c r="N39" s="190">
        <f>M35-U34</f>
        <v>0</v>
      </c>
      <c r="O39" s="232">
        <f>G35-S35</f>
        <v>0</v>
      </c>
      <c r="Q39" s="216" t="s">
        <v>290</v>
      </c>
      <c r="R39" s="190" t="s">
        <v>287</v>
      </c>
      <c r="S39" s="232">
        <f>G35-S35</f>
        <v>0</v>
      </c>
      <c r="V39"/>
      <c r="W39"/>
      <c r="X39"/>
      <c r="Y39"/>
      <c r="Z39"/>
      <c r="AA39"/>
      <c r="AB39"/>
      <c r="AC39"/>
      <c r="AD39"/>
    </row>
    <row r="40" spans="3:30" ht="21.75" customHeight="1" x14ac:dyDescent="0.15">
      <c r="D40" s="217" t="s">
        <v>313</v>
      </c>
      <c r="G40" s="5" t="s">
        <v>288</v>
      </c>
      <c r="H40" s="233">
        <f>H36-O36</f>
        <v>0</v>
      </c>
      <c r="J40" s="217" t="s">
        <v>314</v>
      </c>
      <c r="M40" t="s">
        <v>288</v>
      </c>
      <c r="N40">
        <f>N36-U35</f>
        <v>0</v>
      </c>
      <c r="O40" s="233">
        <f>H36-S36</f>
        <v>0</v>
      </c>
      <c r="Q40" s="217" t="s">
        <v>315</v>
      </c>
      <c r="R40" t="s">
        <v>288</v>
      </c>
      <c r="S40" s="233">
        <f>H36-S36</f>
        <v>0</v>
      </c>
      <c r="V40"/>
      <c r="W40"/>
      <c r="X40"/>
      <c r="Y40"/>
      <c r="Z40"/>
      <c r="AA40"/>
      <c r="AB40"/>
      <c r="AC40"/>
      <c r="AD40"/>
    </row>
    <row r="41" spans="3:30" ht="21.75" customHeight="1" x14ac:dyDescent="0.15">
      <c r="D41" s="217"/>
      <c r="G41" s="5" t="s">
        <v>289</v>
      </c>
      <c r="H41" s="233">
        <f>G37-O37</f>
        <v>0</v>
      </c>
      <c r="J41" s="217"/>
      <c r="M41" t="s">
        <v>289</v>
      </c>
      <c r="N41">
        <f>M37-U36</f>
        <v>0</v>
      </c>
      <c r="O41" s="233">
        <f>G37-S37</f>
        <v>0</v>
      </c>
      <c r="Q41" s="217"/>
      <c r="R41" t="s">
        <v>289</v>
      </c>
      <c r="S41" s="233">
        <f>G37-S37</f>
        <v>0</v>
      </c>
    </row>
    <row r="42" spans="3:30" ht="13.5" thickBot="1" x14ac:dyDescent="0.2">
      <c r="D42" s="218"/>
      <c r="E42" s="219"/>
      <c r="F42" s="219"/>
      <c r="G42" s="299" t="s">
        <v>291</v>
      </c>
      <c r="H42" s="300" t="str">
        <f>IF(SUM(H39:H41)=0,"問題なし","再確認")</f>
        <v>問題なし</v>
      </c>
      <c r="J42" s="218"/>
      <c r="K42" s="219"/>
      <c r="L42" s="219"/>
      <c r="M42" s="219" t="s">
        <v>291</v>
      </c>
      <c r="N42" s="219" t="str">
        <f>IF(SUM(N39:N41)=0,"問題なし","再確認")</f>
        <v>問題なし</v>
      </c>
      <c r="O42" s="300" t="str">
        <f>IF(SUM(O39:O41)=0,"問題なし","再確認")</f>
        <v>問題なし</v>
      </c>
      <c r="Q42" s="218"/>
      <c r="R42" s="219" t="s">
        <v>291</v>
      </c>
      <c r="S42" s="300" t="str">
        <f>IF(SUM(S39:S41)=0,"問題なし","再確認")</f>
        <v>問題なし</v>
      </c>
    </row>
    <row r="43" spans="3:30" ht="13.5" thickTop="1" x14ac:dyDescent="0.15"/>
  </sheetData>
  <sheetProtection password="DDA1" sheet="1"/>
  <mergeCells count="26">
    <mergeCell ref="T5:T9"/>
    <mergeCell ref="Q5:Q9"/>
    <mergeCell ref="S5:S9"/>
    <mergeCell ref="J29:J30"/>
    <mergeCell ref="J27:M27"/>
    <mergeCell ref="T3:T4"/>
    <mergeCell ref="Z15:AD15"/>
    <mergeCell ref="B1:H1"/>
    <mergeCell ref="J1:S1"/>
    <mergeCell ref="D3:H3"/>
    <mergeCell ref="J3:O3"/>
    <mergeCell ref="Q3:S3"/>
    <mergeCell ref="U9:U10"/>
    <mergeCell ref="Z9:AD9"/>
    <mergeCell ref="V9:Y10"/>
    <mergeCell ref="U14:AD14"/>
    <mergeCell ref="U15:U16"/>
    <mergeCell ref="V15:Y16"/>
    <mergeCell ref="U3:W3"/>
    <mergeCell ref="U8:W8"/>
    <mergeCell ref="V1:AD1"/>
    <mergeCell ref="X3:Y3"/>
    <mergeCell ref="X8:Y8"/>
    <mergeCell ref="V4:Y5"/>
    <mergeCell ref="U4:U5"/>
    <mergeCell ref="Z4:AD4"/>
  </mergeCells>
  <phoneticPr fontId="1"/>
  <conditionalFormatting sqref="T1:T5 T10:T65536">
    <cfRule type="cellIs" dxfId="2" priority="3" stopIfTrue="1" operator="equal">
      <formula>"再確認"</formula>
    </cfRule>
  </conditionalFormatting>
  <conditionalFormatting sqref="U17:AD17">
    <cfRule type="cellIs" dxfId="1" priority="2" stopIfTrue="1" operator="equal">
      <formula>"再確認"</formula>
    </cfRule>
  </conditionalFormatting>
  <conditionalFormatting sqref="D42:S42">
    <cfRule type="cellIs" dxfId="0" priority="1" stopIfTrue="1" operator="equal">
      <formula>"再確認"</formula>
    </cfRule>
  </conditionalFormatting>
  <pageMargins left="0.70866141732283472" right="0.70866141732283472" top="0.74803149606299213" bottom="0.74803149606299213" header="0.31496062992125984" footer="0.31496062992125984"/>
  <pageSetup paperSize="9" scale="54" orientation="landscape" r:id="rId1"/>
  <headerFooter>
    <oddHeader>&amp;R印刷：&amp;D　&amp;T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5"/>
  <sheetViews>
    <sheetView view="pageBreakPreview" zoomScale="90" zoomScaleNormal="100" zoomScaleSheetLayoutView="90" workbookViewId="0">
      <selection activeCell="L33" sqref="L33"/>
    </sheetView>
  </sheetViews>
  <sheetFormatPr defaultRowHeight="12.75" x14ac:dyDescent="0.15"/>
  <cols>
    <col min="1" max="1" width="9" style="1" customWidth="1"/>
    <col min="2" max="2" width="20.85546875" customWidth="1"/>
    <col min="3" max="3" width="5" customWidth="1"/>
    <col min="4" max="4" width="4.7109375" style="1" hidden="1" customWidth="1"/>
    <col min="5" max="5" width="17.28515625" style="1" customWidth="1"/>
    <col min="6" max="6" width="7.28515625" style="1" customWidth="1"/>
    <col min="7" max="7" width="25" customWidth="1"/>
  </cols>
  <sheetData>
    <row r="1" spans="1:7" ht="21.75" customHeight="1" x14ac:dyDescent="0.15">
      <c r="A1" s="1099" t="s">
        <v>316</v>
      </c>
      <c r="B1" s="1099"/>
      <c r="C1" s="1099"/>
      <c r="D1" s="1099"/>
      <c r="E1" s="1099"/>
      <c r="F1" s="1099"/>
      <c r="G1" s="1099"/>
    </row>
    <row r="2" spans="1:7" ht="12.75" customHeight="1" x14ac:dyDescent="0.15">
      <c r="A2" s="91"/>
      <c r="B2" s="2"/>
      <c r="C2" s="2"/>
      <c r="D2" s="2"/>
      <c r="F2" s="2"/>
      <c r="G2" s="2"/>
    </row>
    <row r="3" spans="1:7" ht="29.25" customHeight="1" x14ac:dyDescent="0.15">
      <c r="A3" s="1" t="s">
        <v>91</v>
      </c>
      <c r="E3" s="1" t="s">
        <v>92</v>
      </c>
    </row>
    <row r="4" spans="1:7" ht="21.75" customHeight="1" x14ac:dyDescent="0.15">
      <c r="A4" s="89" t="s">
        <v>97</v>
      </c>
      <c r="B4" s="90" t="s">
        <v>53</v>
      </c>
      <c r="D4" s="89" t="s">
        <v>97</v>
      </c>
      <c r="E4" s="90" t="s">
        <v>53</v>
      </c>
      <c r="F4" s="89" t="s">
        <v>97</v>
      </c>
      <c r="G4" s="116" t="s">
        <v>90</v>
      </c>
    </row>
    <row r="5" spans="1:7" ht="27.75" customHeight="1" x14ac:dyDescent="0.15">
      <c r="A5" s="85">
        <v>111</v>
      </c>
      <c r="B5" s="85" t="s">
        <v>470</v>
      </c>
      <c r="D5" s="85"/>
      <c r="E5" s="85" t="s">
        <v>2</v>
      </c>
      <c r="F5" s="85">
        <v>211</v>
      </c>
      <c r="G5" s="85" t="s">
        <v>129</v>
      </c>
    </row>
    <row r="6" spans="1:7" ht="27.75" customHeight="1" x14ac:dyDescent="0.15">
      <c r="A6" s="85">
        <v>112</v>
      </c>
      <c r="B6" s="85" t="s">
        <v>471</v>
      </c>
      <c r="D6" s="979"/>
      <c r="E6" s="979" t="s">
        <v>130</v>
      </c>
      <c r="F6" s="85">
        <v>221</v>
      </c>
      <c r="G6" s="85" t="s">
        <v>131</v>
      </c>
    </row>
    <row r="7" spans="1:7" ht="27.75" customHeight="1" x14ac:dyDescent="0.15">
      <c r="A7" s="85"/>
      <c r="B7" s="85"/>
      <c r="D7" s="980"/>
      <c r="E7" s="980"/>
      <c r="F7" s="85">
        <v>222</v>
      </c>
      <c r="G7" s="85" t="s">
        <v>4</v>
      </c>
    </row>
    <row r="8" spans="1:7" ht="27.75" customHeight="1" x14ac:dyDescent="0.15">
      <c r="A8" s="641"/>
      <c r="B8" s="641"/>
      <c r="D8" s="86"/>
      <c r="E8" s="979" t="s">
        <v>93</v>
      </c>
      <c r="F8" s="85">
        <v>311</v>
      </c>
      <c r="G8" s="100" t="s">
        <v>58</v>
      </c>
    </row>
    <row r="9" spans="1:7" ht="27.75" customHeight="1" x14ac:dyDescent="0.15">
      <c r="A9" s="85"/>
      <c r="B9" s="85"/>
      <c r="D9" s="87"/>
      <c r="E9" s="1098"/>
      <c r="F9" s="85">
        <v>312</v>
      </c>
      <c r="G9" s="100" t="s">
        <v>60</v>
      </c>
    </row>
    <row r="10" spans="1:7" ht="27.75" customHeight="1" x14ac:dyDescent="0.15">
      <c r="A10" s="85">
        <v>121</v>
      </c>
      <c r="B10" s="85" t="s">
        <v>59</v>
      </c>
      <c r="D10" s="87"/>
      <c r="E10" s="1098"/>
      <c r="F10" s="85">
        <v>313</v>
      </c>
      <c r="G10" s="100" t="s">
        <v>100</v>
      </c>
    </row>
    <row r="11" spans="1:7" ht="27.75" customHeight="1" x14ac:dyDescent="0.15">
      <c r="A11" s="85">
        <v>131</v>
      </c>
      <c r="B11" s="85" t="s">
        <v>61</v>
      </c>
      <c r="D11" s="87"/>
      <c r="E11" s="1098"/>
      <c r="F11" s="85">
        <v>314</v>
      </c>
      <c r="G11" s="100" t="s">
        <v>63</v>
      </c>
    </row>
    <row r="12" spans="1:7" ht="27.75" customHeight="1" x14ac:dyDescent="0.15">
      <c r="A12" s="85">
        <v>141</v>
      </c>
      <c r="B12" s="85" t="s">
        <v>62</v>
      </c>
      <c r="D12" s="87"/>
      <c r="E12" s="1098"/>
      <c r="F12" s="85">
        <v>315</v>
      </c>
      <c r="G12" s="100" t="s">
        <v>101</v>
      </c>
    </row>
    <row r="13" spans="1:7" ht="27.75" customHeight="1" x14ac:dyDescent="0.15">
      <c r="A13" s="85">
        <v>151</v>
      </c>
      <c r="B13" s="85" t="s">
        <v>170</v>
      </c>
      <c r="D13" s="87"/>
      <c r="E13" s="1098"/>
      <c r="F13" s="85">
        <v>316</v>
      </c>
      <c r="G13" s="100" t="s">
        <v>103</v>
      </c>
    </row>
    <row r="14" spans="1:7" ht="27.75" customHeight="1" x14ac:dyDescent="0.15">
      <c r="D14" s="88"/>
      <c r="E14" s="980"/>
      <c r="F14" s="85">
        <v>317</v>
      </c>
      <c r="G14" s="100" t="s">
        <v>64</v>
      </c>
    </row>
    <row r="15" spans="1:7" ht="27.75" customHeight="1" x14ac:dyDescent="0.15">
      <c r="D15" s="86"/>
      <c r="E15" s="979" t="s">
        <v>5</v>
      </c>
      <c r="F15" s="85">
        <v>411</v>
      </c>
      <c r="G15" s="100" t="s">
        <v>116</v>
      </c>
    </row>
    <row r="16" spans="1:7" ht="27.75" customHeight="1" x14ac:dyDescent="0.15">
      <c r="D16" s="87"/>
      <c r="E16" s="1098"/>
      <c r="F16" s="85">
        <v>412</v>
      </c>
      <c r="G16" s="100" t="s">
        <v>102</v>
      </c>
    </row>
    <row r="17" spans="4:7" ht="27.75" customHeight="1" x14ac:dyDescent="0.15">
      <c r="D17" s="87"/>
      <c r="E17" s="980"/>
      <c r="F17" s="85">
        <v>413</v>
      </c>
      <c r="G17" s="100" t="s">
        <v>387</v>
      </c>
    </row>
    <row r="18" spans="4:7" ht="27.75" customHeight="1" x14ac:dyDescent="0.15">
      <c r="D18" s="85"/>
      <c r="E18" s="85" t="s">
        <v>95</v>
      </c>
      <c r="F18" s="85">
        <v>511</v>
      </c>
      <c r="G18" s="100" t="s">
        <v>95</v>
      </c>
    </row>
    <row r="19" spans="4:7" ht="27.75" customHeight="1" x14ac:dyDescent="0.15">
      <c r="D19" s="85"/>
      <c r="E19" s="85" t="s">
        <v>119</v>
      </c>
      <c r="F19" s="85">
        <v>611</v>
      </c>
      <c r="G19" s="100" t="s">
        <v>121</v>
      </c>
    </row>
    <row r="20" spans="4:7" ht="27.75" customHeight="1" x14ac:dyDescent="0.15">
      <c r="D20" s="87"/>
      <c r="E20" s="1097" t="s">
        <v>128</v>
      </c>
      <c r="F20" s="85">
        <v>711</v>
      </c>
      <c r="G20" s="100" t="s">
        <v>62</v>
      </c>
    </row>
    <row r="21" spans="4:7" ht="27.75" customHeight="1" x14ac:dyDescent="0.15">
      <c r="D21" s="87"/>
      <c r="E21" s="1098"/>
      <c r="F21" s="85"/>
      <c r="G21" s="100"/>
    </row>
    <row r="22" spans="4:7" ht="27.75" customHeight="1" x14ac:dyDescent="0.15">
      <c r="D22" s="85"/>
      <c r="E22" s="85" t="s">
        <v>96</v>
      </c>
      <c r="F22" s="85">
        <v>811</v>
      </c>
      <c r="G22" s="100" t="s">
        <v>218</v>
      </c>
    </row>
    <row r="23" spans="4:7" ht="21.75" customHeight="1" x14ac:dyDescent="0.15">
      <c r="E23" s="85" t="s">
        <v>465</v>
      </c>
      <c r="F23" s="85">
        <v>911</v>
      </c>
      <c r="G23" s="20"/>
    </row>
    <row r="24" spans="4:7" ht="21.75" customHeight="1" x14ac:dyDescent="0.15">
      <c r="E24" s="85" t="s">
        <v>464</v>
      </c>
      <c r="F24" s="85">
        <v>912</v>
      </c>
      <c r="G24" s="20"/>
    </row>
    <row r="25" spans="4:7" ht="21.75" customHeight="1" x14ac:dyDescent="0.15"/>
  </sheetData>
  <sheetProtection algorithmName="SHA-512" hashValue="Fnrmmsua9xSpWnoHDXY7Ed3COWel4suBfsHQPnCqF/rh3rzgGKoTSMIJaDisV2cDqiSTarmwAyuG5gFZUZy0kA==" saltValue="zBQefP1YHkUpyPEnRlYzPA==" spinCount="100000" sheet="1" objects="1" scenarios="1"/>
  <mergeCells count="6">
    <mergeCell ref="E20:E21"/>
    <mergeCell ref="E6:E7"/>
    <mergeCell ref="D6:D7"/>
    <mergeCell ref="A1:G1"/>
    <mergeCell ref="E8:E14"/>
    <mergeCell ref="E15:E17"/>
  </mergeCells>
  <phoneticPr fontId="1"/>
  <printOptions horizontalCentered="1"/>
  <pageMargins left="0.78740157480314965" right="0.59055118110236227" top="0.78740157480314965" bottom="0.78740157480314965" header="0.51181102362204722" footer="0.51181102362204722"/>
  <pageSetup paperSize="9" scale="10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7BBCE-2699-4C67-BBAA-3BFB43CE699F}">
  <dimension ref="A1:Q4"/>
  <sheetViews>
    <sheetView view="pageBreakPreview" zoomScale="60" zoomScaleNormal="100" workbookViewId="0">
      <selection activeCell="E4" sqref="E4:L4"/>
    </sheetView>
  </sheetViews>
  <sheetFormatPr defaultRowHeight="14.25" x14ac:dyDescent="0.15"/>
  <cols>
    <col min="1" max="1" width="2.5703125" style="117" customWidth="1"/>
    <col min="2" max="2" width="10.28515625" style="117" customWidth="1"/>
    <col min="3" max="3" width="4.140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6.7109375" style="117" customWidth="1"/>
    <col min="12" max="12" width="6.140625" style="117" customWidth="1"/>
    <col min="13" max="13" width="5.5703125" style="117" customWidth="1"/>
    <col min="14" max="15" width="4.42578125" style="117" customWidth="1"/>
    <col min="16" max="16" width="5.42578125" style="117" customWidth="1"/>
    <col min="17" max="17" width="5.85546875" style="117" customWidth="1"/>
    <col min="18" max="18" width="3.42578125" style="117" customWidth="1"/>
    <col min="19" max="219" width="9.140625" style="117"/>
    <col min="220" max="220" width="2.5703125" style="117" customWidth="1"/>
    <col min="221" max="221" width="13.28515625" style="117" customWidth="1"/>
    <col min="222" max="223" width="2.42578125" style="117" customWidth="1"/>
    <col min="224" max="224" width="13.28515625" style="117" customWidth="1"/>
    <col min="225" max="225" width="2.42578125" style="117" customWidth="1"/>
    <col min="226" max="228" width="8.7109375" style="117" customWidth="1"/>
    <col min="229" max="231" width="12.140625" style="117" customWidth="1"/>
    <col min="232" max="256" width="9.140625" style="117"/>
    <col min="257" max="257" width="2.5703125" style="117" customWidth="1"/>
    <col min="258" max="258" width="10.28515625" style="117" customWidth="1"/>
    <col min="259" max="259" width="4.140625" style="117" customWidth="1"/>
    <col min="260" max="260" width="2.42578125" style="117" customWidth="1"/>
    <col min="261" max="261" width="10.85546875" style="117" customWidth="1"/>
    <col min="262" max="262" width="7.28515625" style="117" customWidth="1"/>
    <col min="263" max="263" width="6" style="117" customWidth="1"/>
    <col min="264" max="264" width="10.7109375" style="117" customWidth="1"/>
    <col min="265" max="265" width="6.85546875" style="117" customWidth="1"/>
    <col min="266" max="266" width="4.5703125" style="117" customWidth="1"/>
    <col min="267" max="267" width="6.7109375" style="117" customWidth="1"/>
    <col min="268" max="268" width="6.140625" style="117" customWidth="1"/>
    <col min="269" max="269" width="5.5703125" style="117" customWidth="1"/>
    <col min="270" max="271" width="4.42578125" style="117" customWidth="1"/>
    <col min="272" max="272" width="5.42578125" style="117" customWidth="1"/>
    <col min="273" max="273" width="5.85546875" style="117" customWidth="1"/>
    <col min="274" max="274" width="3.42578125" style="117" customWidth="1"/>
    <col min="275" max="475" width="9.140625" style="117"/>
    <col min="476" max="476" width="2.5703125" style="117" customWidth="1"/>
    <col min="477" max="477" width="13.28515625" style="117" customWidth="1"/>
    <col min="478" max="479" width="2.42578125" style="117" customWidth="1"/>
    <col min="480" max="480" width="13.28515625" style="117" customWidth="1"/>
    <col min="481" max="481" width="2.42578125" style="117" customWidth="1"/>
    <col min="482" max="484" width="8.7109375" style="117" customWidth="1"/>
    <col min="485" max="487" width="12.140625" style="117" customWidth="1"/>
    <col min="488" max="512" width="9.140625" style="117"/>
    <col min="513" max="513" width="2.5703125" style="117" customWidth="1"/>
    <col min="514" max="514" width="10.28515625" style="117" customWidth="1"/>
    <col min="515" max="515" width="4.140625" style="117" customWidth="1"/>
    <col min="516" max="516" width="2.42578125" style="117" customWidth="1"/>
    <col min="517" max="517" width="10.85546875" style="117" customWidth="1"/>
    <col min="518" max="518" width="7.28515625" style="117" customWidth="1"/>
    <col min="519" max="519" width="6" style="117" customWidth="1"/>
    <col min="520" max="520" width="10.7109375" style="117" customWidth="1"/>
    <col min="521" max="521" width="6.85546875" style="117" customWidth="1"/>
    <col min="522" max="522" width="4.5703125" style="117" customWidth="1"/>
    <col min="523" max="523" width="6.7109375" style="117" customWidth="1"/>
    <col min="524" max="524" width="6.140625" style="117" customWidth="1"/>
    <col min="525" max="525" width="5.5703125" style="117" customWidth="1"/>
    <col min="526" max="527" width="4.42578125" style="117" customWidth="1"/>
    <col min="528" max="528" width="5.42578125" style="117" customWidth="1"/>
    <col min="529" max="529" width="5.85546875" style="117" customWidth="1"/>
    <col min="530" max="530" width="3.42578125" style="117" customWidth="1"/>
    <col min="531" max="731" width="9.140625" style="117"/>
    <col min="732" max="732" width="2.5703125" style="117" customWidth="1"/>
    <col min="733" max="733" width="13.28515625" style="117" customWidth="1"/>
    <col min="734" max="735" width="2.42578125" style="117" customWidth="1"/>
    <col min="736" max="736" width="13.28515625" style="117" customWidth="1"/>
    <col min="737" max="737" width="2.42578125" style="117" customWidth="1"/>
    <col min="738" max="740" width="8.7109375" style="117" customWidth="1"/>
    <col min="741" max="743" width="12.140625" style="117" customWidth="1"/>
    <col min="744" max="768" width="9.140625" style="117"/>
    <col min="769" max="769" width="2.5703125" style="117" customWidth="1"/>
    <col min="770" max="770" width="10.28515625" style="117" customWidth="1"/>
    <col min="771" max="771" width="4.140625" style="117" customWidth="1"/>
    <col min="772" max="772" width="2.42578125" style="117" customWidth="1"/>
    <col min="773" max="773" width="10.85546875" style="117" customWidth="1"/>
    <col min="774" max="774" width="7.28515625" style="117" customWidth="1"/>
    <col min="775" max="775" width="6" style="117" customWidth="1"/>
    <col min="776" max="776" width="10.7109375" style="117" customWidth="1"/>
    <col min="777" max="777" width="6.85546875" style="117" customWidth="1"/>
    <col min="778" max="778" width="4.5703125" style="117" customWidth="1"/>
    <col min="779" max="779" width="6.7109375" style="117" customWidth="1"/>
    <col min="780" max="780" width="6.140625" style="117" customWidth="1"/>
    <col min="781" max="781" width="5.5703125" style="117" customWidth="1"/>
    <col min="782" max="783" width="4.42578125" style="117" customWidth="1"/>
    <col min="784" max="784" width="5.42578125" style="117" customWidth="1"/>
    <col min="785" max="785" width="5.85546875" style="117" customWidth="1"/>
    <col min="786" max="786" width="3.42578125" style="117" customWidth="1"/>
    <col min="787" max="987" width="9.140625" style="117"/>
    <col min="988" max="988" width="2.5703125" style="117" customWidth="1"/>
    <col min="989" max="989" width="13.28515625" style="117" customWidth="1"/>
    <col min="990" max="991" width="2.42578125" style="117" customWidth="1"/>
    <col min="992" max="992" width="13.28515625" style="117" customWidth="1"/>
    <col min="993" max="993" width="2.42578125" style="117" customWidth="1"/>
    <col min="994" max="996" width="8.7109375" style="117" customWidth="1"/>
    <col min="997" max="999" width="12.140625" style="117" customWidth="1"/>
    <col min="1000" max="1024" width="9.140625" style="117"/>
    <col min="1025" max="1025" width="2.5703125" style="117" customWidth="1"/>
    <col min="1026" max="1026" width="10.28515625" style="117" customWidth="1"/>
    <col min="1027" max="1027" width="4.140625" style="117" customWidth="1"/>
    <col min="1028" max="1028" width="2.42578125" style="117" customWidth="1"/>
    <col min="1029" max="1029" width="10.85546875" style="117" customWidth="1"/>
    <col min="1030" max="1030" width="7.28515625" style="117" customWidth="1"/>
    <col min="1031" max="1031" width="6" style="117" customWidth="1"/>
    <col min="1032" max="1032" width="10.7109375" style="117" customWidth="1"/>
    <col min="1033" max="1033" width="6.85546875" style="117" customWidth="1"/>
    <col min="1034" max="1034" width="4.5703125" style="117" customWidth="1"/>
    <col min="1035" max="1035" width="6.7109375" style="117" customWidth="1"/>
    <col min="1036" max="1036" width="6.140625" style="117" customWidth="1"/>
    <col min="1037" max="1037" width="5.5703125" style="117" customWidth="1"/>
    <col min="1038" max="1039" width="4.42578125" style="117" customWidth="1"/>
    <col min="1040" max="1040" width="5.42578125" style="117" customWidth="1"/>
    <col min="1041" max="1041" width="5.85546875" style="117" customWidth="1"/>
    <col min="1042" max="1042" width="3.42578125" style="117" customWidth="1"/>
    <col min="1043" max="1243" width="9.140625" style="117"/>
    <col min="1244" max="1244" width="2.5703125" style="117" customWidth="1"/>
    <col min="1245" max="1245" width="13.28515625" style="117" customWidth="1"/>
    <col min="1246" max="1247" width="2.42578125" style="117" customWidth="1"/>
    <col min="1248" max="1248" width="13.28515625" style="117" customWidth="1"/>
    <col min="1249" max="1249" width="2.42578125" style="117" customWidth="1"/>
    <col min="1250" max="1252" width="8.7109375" style="117" customWidth="1"/>
    <col min="1253" max="1255" width="12.140625" style="117" customWidth="1"/>
    <col min="1256" max="1280" width="9.140625" style="117"/>
    <col min="1281" max="1281" width="2.5703125" style="117" customWidth="1"/>
    <col min="1282" max="1282" width="10.28515625" style="117" customWidth="1"/>
    <col min="1283" max="1283" width="4.140625" style="117" customWidth="1"/>
    <col min="1284" max="1284" width="2.42578125" style="117" customWidth="1"/>
    <col min="1285" max="1285" width="10.85546875" style="117" customWidth="1"/>
    <col min="1286" max="1286" width="7.28515625" style="117" customWidth="1"/>
    <col min="1287" max="1287" width="6" style="117" customWidth="1"/>
    <col min="1288" max="1288" width="10.7109375" style="117" customWidth="1"/>
    <col min="1289" max="1289" width="6.85546875" style="117" customWidth="1"/>
    <col min="1290" max="1290" width="4.5703125" style="117" customWidth="1"/>
    <col min="1291" max="1291" width="6.7109375" style="117" customWidth="1"/>
    <col min="1292" max="1292" width="6.140625" style="117" customWidth="1"/>
    <col min="1293" max="1293" width="5.5703125" style="117" customWidth="1"/>
    <col min="1294" max="1295" width="4.42578125" style="117" customWidth="1"/>
    <col min="1296" max="1296" width="5.42578125" style="117" customWidth="1"/>
    <col min="1297" max="1297" width="5.85546875" style="117" customWidth="1"/>
    <col min="1298" max="1298" width="3.42578125" style="117" customWidth="1"/>
    <col min="1299" max="1499" width="9.140625" style="117"/>
    <col min="1500" max="1500" width="2.5703125" style="117" customWidth="1"/>
    <col min="1501" max="1501" width="13.28515625" style="117" customWidth="1"/>
    <col min="1502" max="1503" width="2.42578125" style="117" customWidth="1"/>
    <col min="1504" max="1504" width="13.28515625" style="117" customWidth="1"/>
    <col min="1505" max="1505" width="2.42578125" style="117" customWidth="1"/>
    <col min="1506" max="1508" width="8.7109375" style="117" customWidth="1"/>
    <col min="1509" max="1511" width="12.140625" style="117" customWidth="1"/>
    <col min="1512" max="1536" width="9.140625" style="117"/>
    <col min="1537" max="1537" width="2.5703125" style="117" customWidth="1"/>
    <col min="1538" max="1538" width="10.28515625" style="117" customWidth="1"/>
    <col min="1539" max="1539" width="4.140625" style="117" customWidth="1"/>
    <col min="1540" max="1540" width="2.42578125" style="117" customWidth="1"/>
    <col min="1541" max="1541" width="10.85546875" style="117" customWidth="1"/>
    <col min="1542" max="1542" width="7.28515625" style="117" customWidth="1"/>
    <col min="1543" max="1543" width="6" style="117" customWidth="1"/>
    <col min="1544" max="1544" width="10.7109375" style="117" customWidth="1"/>
    <col min="1545" max="1545" width="6.85546875" style="117" customWidth="1"/>
    <col min="1546" max="1546" width="4.5703125" style="117" customWidth="1"/>
    <col min="1547" max="1547" width="6.7109375" style="117" customWidth="1"/>
    <col min="1548" max="1548" width="6.140625" style="117" customWidth="1"/>
    <col min="1549" max="1549" width="5.5703125" style="117" customWidth="1"/>
    <col min="1550" max="1551" width="4.42578125" style="117" customWidth="1"/>
    <col min="1552" max="1552" width="5.42578125" style="117" customWidth="1"/>
    <col min="1553" max="1553" width="5.85546875" style="117" customWidth="1"/>
    <col min="1554" max="1554" width="3.42578125" style="117" customWidth="1"/>
    <col min="1555" max="1755" width="9.140625" style="117"/>
    <col min="1756" max="1756" width="2.5703125" style="117" customWidth="1"/>
    <col min="1757" max="1757" width="13.28515625" style="117" customWidth="1"/>
    <col min="1758" max="1759" width="2.42578125" style="117" customWidth="1"/>
    <col min="1760" max="1760" width="13.28515625" style="117" customWidth="1"/>
    <col min="1761" max="1761" width="2.42578125" style="117" customWidth="1"/>
    <col min="1762" max="1764" width="8.7109375" style="117" customWidth="1"/>
    <col min="1765" max="1767" width="12.140625" style="117" customWidth="1"/>
    <col min="1768" max="1792" width="9.140625" style="117"/>
    <col min="1793" max="1793" width="2.5703125" style="117" customWidth="1"/>
    <col min="1794" max="1794" width="10.28515625" style="117" customWidth="1"/>
    <col min="1795" max="1795" width="4.140625" style="117" customWidth="1"/>
    <col min="1796" max="1796" width="2.42578125" style="117" customWidth="1"/>
    <col min="1797" max="1797" width="10.85546875" style="117" customWidth="1"/>
    <col min="1798" max="1798" width="7.28515625" style="117" customWidth="1"/>
    <col min="1799" max="1799" width="6" style="117" customWidth="1"/>
    <col min="1800" max="1800" width="10.7109375" style="117" customWidth="1"/>
    <col min="1801" max="1801" width="6.85546875" style="117" customWidth="1"/>
    <col min="1802" max="1802" width="4.5703125" style="117" customWidth="1"/>
    <col min="1803" max="1803" width="6.7109375" style="117" customWidth="1"/>
    <col min="1804" max="1804" width="6.140625" style="117" customWidth="1"/>
    <col min="1805" max="1805" width="5.5703125" style="117" customWidth="1"/>
    <col min="1806" max="1807" width="4.42578125" style="117" customWidth="1"/>
    <col min="1808" max="1808" width="5.42578125" style="117" customWidth="1"/>
    <col min="1809" max="1809" width="5.85546875" style="117" customWidth="1"/>
    <col min="1810" max="1810" width="3.42578125" style="117" customWidth="1"/>
    <col min="1811" max="2011" width="9.140625" style="117"/>
    <col min="2012" max="2012" width="2.5703125" style="117" customWidth="1"/>
    <col min="2013" max="2013" width="13.28515625" style="117" customWidth="1"/>
    <col min="2014" max="2015" width="2.42578125" style="117" customWidth="1"/>
    <col min="2016" max="2016" width="13.28515625" style="117" customWidth="1"/>
    <col min="2017" max="2017" width="2.42578125" style="117" customWidth="1"/>
    <col min="2018" max="2020" width="8.7109375" style="117" customWidth="1"/>
    <col min="2021" max="2023" width="12.140625" style="117" customWidth="1"/>
    <col min="2024" max="2048" width="9.140625" style="117"/>
    <col min="2049" max="2049" width="2.5703125" style="117" customWidth="1"/>
    <col min="2050" max="2050" width="10.28515625" style="117" customWidth="1"/>
    <col min="2051" max="2051" width="4.140625" style="117" customWidth="1"/>
    <col min="2052" max="2052" width="2.42578125" style="117" customWidth="1"/>
    <col min="2053" max="2053" width="10.85546875" style="117" customWidth="1"/>
    <col min="2054" max="2054" width="7.28515625" style="117" customWidth="1"/>
    <col min="2055" max="2055" width="6" style="117" customWidth="1"/>
    <col min="2056" max="2056" width="10.7109375" style="117" customWidth="1"/>
    <col min="2057" max="2057" width="6.85546875" style="117" customWidth="1"/>
    <col min="2058" max="2058" width="4.5703125" style="117" customWidth="1"/>
    <col min="2059" max="2059" width="6.7109375" style="117" customWidth="1"/>
    <col min="2060" max="2060" width="6.140625" style="117" customWidth="1"/>
    <col min="2061" max="2061" width="5.5703125" style="117" customWidth="1"/>
    <col min="2062" max="2063" width="4.42578125" style="117" customWidth="1"/>
    <col min="2064" max="2064" width="5.42578125" style="117" customWidth="1"/>
    <col min="2065" max="2065" width="5.85546875" style="117" customWidth="1"/>
    <col min="2066" max="2066" width="3.42578125" style="117" customWidth="1"/>
    <col min="2067" max="2267" width="9.140625" style="117"/>
    <col min="2268" max="2268" width="2.5703125" style="117" customWidth="1"/>
    <col min="2269" max="2269" width="13.28515625" style="117" customWidth="1"/>
    <col min="2270" max="2271" width="2.42578125" style="117" customWidth="1"/>
    <col min="2272" max="2272" width="13.28515625" style="117" customWidth="1"/>
    <col min="2273" max="2273" width="2.42578125" style="117" customWidth="1"/>
    <col min="2274" max="2276" width="8.7109375" style="117" customWidth="1"/>
    <col min="2277" max="2279" width="12.140625" style="117" customWidth="1"/>
    <col min="2280" max="2304" width="9.140625" style="117"/>
    <col min="2305" max="2305" width="2.5703125" style="117" customWidth="1"/>
    <col min="2306" max="2306" width="10.28515625" style="117" customWidth="1"/>
    <col min="2307" max="2307" width="4.140625" style="117" customWidth="1"/>
    <col min="2308" max="2308" width="2.42578125" style="117" customWidth="1"/>
    <col min="2309" max="2309" width="10.85546875" style="117" customWidth="1"/>
    <col min="2310" max="2310" width="7.28515625" style="117" customWidth="1"/>
    <col min="2311" max="2311" width="6" style="117" customWidth="1"/>
    <col min="2312" max="2312" width="10.7109375" style="117" customWidth="1"/>
    <col min="2313" max="2313" width="6.85546875" style="117" customWidth="1"/>
    <col min="2314" max="2314" width="4.5703125" style="117" customWidth="1"/>
    <col min="2315" max="2315" width="6.7109375" style="117" customWidth="1"/>
    <col min="2316" max="2316" width="6.140625" style="117" customWidth="1"/>
    <col min="2317" max="2317" width="5.5703125" style="117" customWidth="1"/>
    <col min="2318" max="2319" width="4.42578125" style="117" customWidth="1"/>
    <col min="2320" max="2320" width="5.42578125" style="117" customWidth="1"/>
    <col min="2321" max="2321" width="5.85546875" style="117" customWidth="1"/>
    <col min="2322" max="2322" width="3.42578125" style="117" customWidth="1"/>
    <col min="2323" max="2523" width="9.140625" style="117"/>
    <col min="2524" max="2524" width="2.5703125" style="117" customWidth="1"/>
    <col min="2525" max="2525" width="13.28515625" style="117" customWidth="1"/>
    <col min="2526" max="2527" width="2.42578125" style="117" customWidth="1"/>
    <col min="2528" max="2528" width="13.28515625" style="117" customWidth="1"/>
    <col min="2529" max="2529" width="2.42578125" style="117" customWidth="1"/>
    <col min="2530" max="2532" width="8.7109375" style="117" customWidth="1"/>
    <col min="2533" max="2535" width="12.140625" style="117" customWidth="1"/>
    <col min="2536" max="2560" width="9.140625" style="117"/>
    <col min="2561" max="2561" width="2.5703125" style="117" customWidth="1"/>
    <col min="2562" max="2562" width="10.28515625" style="117" customWidth="1"/>
    <col min="2563" max="2563" width="4.140625" style="117" customWidth="1"/>
    <col min="2564" max="2564" width="2.42578125" style="117" customWidth="1"/>
    <col min="2565" max="2565" width="10.85546875" style="117" customWidth="1"/>
    <col min="2566" max="2566" width="7.28515625" style="117" customWidth="1"/>
    <col min="2567" max="2567" width="6" style="117" customWidth="1"/>
    <col min="2568" max="2568" width="10.7109375" style="117" customWidth="1"/>
    <col min="2569" max="2569" width="6.85546875" style="117" customWidth="1"/>
    <col min="2570" max="2570" width="4.5703125" style="117" customWidth="1"/>
    <col min="2571" max="2571" width="6.7109375" style="117" customWidth="1"/>
    <col min="2572" max="2572" width="6.140625" style="117" customWidth="1"/>
    <col min="2573" max="2573" width="5.5703125" style="117" customWidth="1"/>
    <col min="2574" max="2575" width="4.42578125" style="117" customWidth="1"/>
    <col min="2576" max="2576" width="5.42578125" style="117" customWidth="1"/>
    <col min="2577" max="2577" width="5.85546875" style="117" customWidth="1"/>
    <col min="2578" max="2578" width="3.42578125" style="117" customWidth="1"/>
    <col min="2579" max="2779" width="9.140625" style="117"/>
    <col min="2780" max="2780" width="2.5703125" style="117" customWidth="1"/>
    <col min="2781" max="2781" width="13.28515625" style="117" customWidth="1"/>
    <col min="2782" max="2783" width="2.42578125" style="117" customWidth="1"/>
    <col min="2784" max="2784" width="13.28515625" style="117" customWidth="1"/>
    <col min="2785" max="2785" width="2.42578125" style="117" customWidth="1"/>
    <col min="2786" max="2788" width="8.7109375" style="117" customWidth="1"/>
    <col min="2789" max="2791" width="12.140625" style="117" customWidth="1"/>
    <col min="2792" max="2816" width="9.140625" style="117"/>
    <col min="2817" max="2817" width="2.5703125" style="117" customWidth="1"/>
    <col min="2818" max="2818" width="10.28515625" style="117" customWidth="1"/>
    <col min="2819" max="2819" width="4.140625" style="117" customWidth="1"/>
    <col min="2820" max="2820" width="2.42578125" style="117" customWidth="1"/>
    <col min="2821" max="2821" width="10.85546875" style="117" customWidth="1"/>
    <col min="2822" max="2822" width="7.28515625" style="117" customWidth="1"/>
    <col min="2823" max="2823" width="6" style="117" customWidth="1"/>
    <col min="2824" max="2824" width="10.7109375" style="117" customWidth="1"/>
    <col min="2825" max="2825" width="6.85546875" style="117" customWidth="1"/>
    <col min="2826" max="2826" width="4.5703125" style="117" customWidth="1"/>
    <col min="2827" max="2827" width="6.7109375" style="117" customWidth="1"/>
    <col min="2828" max="2828" width="6.140625" style="117" customWidth="1"/>
    <col min="2829" max="2829" width="5.5703125" style="117" customWidth="1"/>
    <col min="2830" max="2831" width="4.42578125" style="117" customWidth="1"/>
    <col min="2832" max="2832" width="5.42578125" style="117" customWidth="1"/>
    <col min="2833" max="2833" width="5.85546875" style="117" customWidth="1"/>
    <col min="2834" max="2834" width="3.42578125" style="117" customWidth="1"/>
    <col min="2835" max="3035" width="9.140625" style="117"/>
    <col min="3036" max="3036" width="2.5703125" style="117" customWidth="1"/>
    <col min="3037" max="3037" width="13.28515625" style="117" customWidth="1"/>
    <col min="3038" max="3039" width="2.42578125" style="117" customWidth="1"/>
    <col min="3040" max="3040" width="13.28515625" style="117" customWidth="1"/>
    <col min="3041" max="3041" width="2.42578125" style="117" customWidth="1"/>
    <col min="3042" max="3044" width="8.7109375" style="117" customWidth="1"/>
    <col min="3045" max="3047" width="12.140625" style="117" customWidth="1"/>
    <col min="3048" max="3072" width="9.140625" style="117"/>
    <col min="3073" max="3073" width="2.5703125" style="117" customWidth="1"/>
    <col min="3074" max="3074" width="10.28515625" style="117" customWidth="1"/>
    <col min="3075" max="3075" width="4.140625" style="117" customWidth="1"/>
    <col min="3076" max="3076" width="2.42578125" style="117" customWidth="1"/>
    <col min="3077" max="3077" width="10.85546875" style="117" customWidth="1"/>
    <col min="3078" max="3078" width="7.28515625" style="117" customWidth="1"/>
    <col min="3079" max="3079" width="6" style="117" customWidth="1"/>
    <col min="3080" max="3080" width="10.7109375" style="117" customWidth="1"/>
    <col min="3081" max="3081" width="6.85546875" style="117" customWidth="1"/>
    <col min="3082" max="3082" width="4.5703125" style="117" customWidth="1"/>
    <col min="3083" max="3083" width="6.7109375" style="117" customWidth="1"/>
    <col min="3084" max="3084" width="6.140625" style="117" customWidth="1"/>
    <col min="3085" max="3085" width="5.5703125" style="117" customWidth="1"/>
    <col min="3086" max="3087" width="4.42578125" style="117" customWidth="1"/>
    <col min="3088" max="3088" width="5.42578125" style="117" customWidth="1"/>
    <col min="3089" max="3089" width="5.85546875" style="117" customWidth="1"/>
    <col min="3090" max="3090" width="3.42578125" style="117" customWidth="1"/>
    <col min="3091" max="3291" width="9.140625" style="117"/>
    <col min="3292" max="3292" width="2.5703125" style="117" customWidth="1"/>
    <col min="3293" max="3293" width="13.28515625" style="117" customWidth="1"/>
    <col min="3294" max="3295" width="2.42578125" style="117" customWidth="1"/>
    <col min="3296" max="3296" width="13.28515625" style="117" customWidth="1"/>
    <col min="3297" max="3297" width="2.42578125" style="117" customWidth="1"/>
    <col min="3298" max="3300" width="8.7109375" style="117" customWidth="1"/>
    <col min="3301" max="3303" width="12.140625" style="117" customWidth="1"/>
    <col min="3304" max="3328" width="9.140625" style="117"/>
    <col min="3329" max="3329" width="2.5703125" style="117" customWidth="1"/>
    <col min="3330" max="3330" width="10.28515625" style="117" customWidth="1"/>
    <col min="3331" max="3331" width="4.140625" style="117" customWidth="1"/>
    <col min="3332" max="3332" width="2.42578125" style="117" customWidth="1"/>
    <col min="3333" max="3333" width="10.85546875" style="117" customWidth="1"/>
    <col min="3334" max="3334" width="7.28515625" style="117" customWidth="1"/>
    <col min="3335" max="3335" width="6" style="117" customWidth="1"/>
    <col min="3336" max="3336" width="10.7109375" style="117" customWidth="1"/>
    <col min="3337" max="3337" width="6.85546875" style="117" customWidth="1"/>
    <col min="3338" max="3338" width="4.5703125" style="117" customWidth="1"/>
    <col min="3339" max="3339" width="6.7109375" style="117" customWidth="1"/>
    <col min="3340" max="3340" width="6.140625" style="117" customWidth="1"/>
    <col min="3341" max="3341" width="5.5703125" style="117" customWidth="1"/>
    <col min="3342" max="3343" width="4.42578125" style="117" customWidth="1"/>
    <col min="3344" max="3344" width="5.42578125" style="117" customWidth="1"/>
    <col min="3345" max="3345" width="5.85546875" style="117" customWidth="1"/>
    <col min="3346" max="3346" width="3.42578125" style="117" customWidth="1"/>
    <col min="3347" max="3547" width="9.140625" style="117"/>
    <col min="3548" max="3548" width="2.5703125" style="117" customWidth="1"/>
    <col min="3549" max="3549" width="13.28515625" style="117" customWidth="1"/>
    <col min="3550" max="3551" width="2.42578125" style="117" customWidth="1"/>
    <col min="3552" max="3552" width="13.28515625" style="117" customWidth="1"/>
    <col min="3553" max="3553" width="2.42578125" style="117" customWidth="1"/>
    <col min="3554" max="3556" width="8.7109375" style="117" customWidth="1"/>
    <col min="3557" max="3559" width="12.140625" style="117" customWidth="1"/>
    <col min="3560" max="3584" width="9.140625" style="117"/>
    <col min="3585" max="3585" width="2.5703125" style="117" customWidth="1"/>
    <col min="3586" max="3586" width="10.28515625" style="117" customWidth="1"/>
    <col min="3587" max="3587" width="4.140625" style="117" customWidth="1"/>
    <col min="3588" max="3588" width="2.42578125" style="117" customWidth="1"/>
    <col min="3589" max="3589" width="10.85546875" style="117" customWidth="1"/>
    <col min="3590" max="3590" width="7.28515625" style="117" customWidth="1"/>
    <col min="3591" max="3591" width="6" style="117" customWidth="1"/>
    <col min="3592" max="3592" width="10.7109375" style="117" customWidth="1"/>
    <col min="3593" max="3593" width="6.85546875" style="117" customWidth="1"/>
    <col min="3594" max="3594" width="4.5703125" style="117" customWidth="1"/>
    <col min="3595" max="3595" width="6.7109375" style="117" customWidth="1"/>
    <col min="3596" max="3596" width="6.140625" style="117" customWidth="1"/>
    <col min="3597" max="3597" width="5.5703125" style="117" customWidth="1"/>
    <col min="3598" max="3599" width="4.42578125" style="117" customWidth="1"/>
    <col min="3600" max="3600" width="5.42578125" style="117" customWidth="1"/>
    <col min="3601" max="3601" width="5.85546875" style="117" customWidth="1"/>
    <col min="3602" max="3602" width="3.42578125" style="117" customWidth="1"/>
    <col min="3603" max="3803" width="9.140625" style="117"/>
    <col min="3804" max="3804" width="2.5703125" style="117" customWidth="1"/>
    <col min="3805" max="3805" width="13.28515625" style="117" customWidth="1"/>
    <col min="3806" max="3807" width="2.42578125" style="117" customWidth="1"/>
    <col min="3808" max="3808" width="13.28515625" style="117" customWidth="1"/>
    <col min="3809" max="3809" width="2.42578125" style="117" customWidth="1"/>
    <col min="3810" max="3812" width="8.7109375" style="117" customWidth="1"/>
    <col min="3813" max="3815" width="12.140625" style="117" customWidth="1"/>
    <col min="3816" max="3840" width="9.140625" style="117"/>
    <col min="3841" max="3841" width="2.5703125" style="117" customWidth="1"/>
    <col min="3842" max="3842" width="10.28515625" style="117" customWidth="1"/>
    <col min="3843" max="3843" width="4.140625" style="117" customWidth="1"/>
    <col min="3844" max="3844" width="2.42578125" style="117" customWidth="1"/>
    <col min="3845" max="3845" width="10.85546875" style="117" customWidth="1"/>
    <col min="3846" max="3846" width="7.28515625" style="117" customWidth="1"/>
    <col min="3847" max="3847" width="6" style="117" customWidth="1"/>
    <col min="3848" max="3848" width="10.7109375" style="117" customWidth="1"/>
    <col min="3849" max="3849" width="6.85546875" style="117" customWidth="1"/>
    <col min="3850" max="3850" width="4.5703125" style="117" customWidth="1"/>
    <col min="3851" max="3851" width="6.7109375" style="117" customWidth="1"/>
    <col min="3852" max="3852" width="6.140625" style="117" customWidth="1"/>
    <col min="3853" max="3853" width="5.5703125" style="117" customWidth="1"/>
    <col min="3854" max="3855" width="4.42578125" style="117" customWidth="1"/>
    <col min="3856" max="3856" width="5.42578125" style="117" customWidth="1"/>
    <col min="3857" max="3857" width="5.85546875" style="117" customWidth="1"/>
    <col min="3858" max="3858" width="3.42578125" style="117" customWidth="1"/>
    <col min="3859" max="4059" width="9.140625" style="117"/>
    <col min="4060" max="4060" width="2.5703125" style="117" customWidth="1"/>
    <col min="4061" max="4061" width="13.28515625" style="117" customWidth="1"/>
    <col min="4062" max="4063" width="2.42578125" style="117" customWidth="1"/>
    <col min="4064" max="4064" width="13.28515625" style="117" customWidth="1"/>
    <col min="4065" max="4065" width="2.42578125" style="117" customWidth="1"/>
    <col min="4066" max="4068" width="8.7109375" style="117" customWidth="1"/>
    <col min="4069" max="4071" width="12.140625" style="117" customWidth="1"/>
    <col min="4072" max="4096" width="9.140625" style="117"/>
    <col min="4097" max="4097" width="2.5703125" style="117" customWidth="1"/>
    <col min="4098" max="4098" width="10.28515625" style="117" customWidth="1"/>
    <col min="4099" max="4099" width="4.140625" style="117" customWidth="1"/>
    <col min="4100" max="4100" width="2.42578125" style="117" customWidth="1"/>
    <col min="4101" max="4101" width="10.85546875" style="117" customWidth="1"/>
    <col min="4102" max="4102" width="7.28515625" style="117" customWidth="1"/>
    <col min="4103" max="4103" width="6" style="117" customWidth="1"/>
    <col min="4104" max="4104" width="10.7109375" style="117" customWidth="1"/>
    <col min="4105" max="4105" width="6.85546875" style="117" customWidth="1"/>
    <col min="4106" max="4106" width="4.5703125" style="117" customWidth="1"/>
    <col min="4107" max="4107" width="6.7109375" style="117" customWidth="1"/>
    <col min="4108" max="4108" width="6.140625" style="117" customWidth="1"/>
    <col min="4109" max="4109" width="5.5703125" style="117" customWidth="1"/>
    <col min="4110" max="4111" width="4.42578125" style="117" customWidth="1"/>
    <col min="4112" max="4112" width="5.42578125" style="117" customWidth="1"/>
    <col min="4113" max="4113" width="5.85546875" style="117" customWidth="1"/>
    <col min="4114" max="4114" width="3.42578125" style="117" customWidth="1"/>
    <col min="4115" max="4315" width="9.140625" style="117"/>
    <col min="4316" max="4316" width="2.5703125" style="117" customWidth="1"/>
    <col min="4317" max="4317" width="13.28515625" style="117" customWidth="1"/>
    <col min="4318" max="4319" width="2.42578125" style="117" customWidth="1"/>
    <col min="4320" max="4320" width="13.28515625" style="117" customWidth="1"/>
    <col min="4321" max="4321" width="2.42578125" style="117" customWidth="1"/>
    <col min="4322" max="4324" width="8.7109375" style="117" customWidth="1"/>
    <col min="4325" max="4327" width="12.140625" style="117" customWidth="1"/>
    <col min="4328" max="4352" width="9.140625" style="117"/>
    <col min="4353" max="4353" width="2.5703125" style="117" customWidth="1"/>
    <col min="4354" max="4354" width="10.28515625" style="117" customWidth="1"/>
    <col min="4355" max="4355" width="4.140625" style="117" customWidth="1"/>
    <col min="4356" max="4356" width="2.42578125" style="117" customWidth="1"/>
    <col min="4357" max="4357" width="10.85546875" style="117" customWidth="1"/>
    <col min="4358" max="4358" width="7.28515625" style="117" customWidth="1"/>
    <col min="4359" max="4359" width="6" style="117" customWidth="1"/>
    <col min="4360" max="4360" width="10.7109375" style="117" customWidth="1"/>
    <col min="4361" max="4361" width="6.85546875" style="117" customWidth="1"/>
    <col min="4362" max="4362" width="4.5703125" style="117" customWidth="1"/>
    <col min="4363" max="4363" width="6.7109375" style="117" customWidth="1"/>
    <col min="4364" max="4364" width="6.140625" style="117" customWidth="1"/>
    <col min="4365" max="4365" width="5.5703125" style="117" customWidth="1"/>
    <col min="4366" max="4367" width="4.42578125" style="117" customWidth="1"/>
    <col min="4368" max="4368" width="5.42578125" style="117" customWidth="1"/>
    <col min="4369" max="4369" width="5.85546875" style="117" customWidth="1"/>
    <col min="4370" max="4370" width="3.42578125" style="117" customWidth="1"/>
    <col min="4371" max="4571" width="9.140625" style="117"/>
    <col min="4572" max="4572" width="2.5703125" style="117" customWidth="1"/>
    <col min="4573" max="4573" width="13.28515625" style="117" customWidth="1"/>
    <col min="4574" max="4575" width="2.42578125" style="117" customWidth="1"/>
    <col min="4576" max="4576" width="13.28515625" style="117" customWidth="1"/>
    <col min="4577" max="4577" width="2.42578125" style="117" customWidth="1"/>
    <col min="4578" max="4580" width="8.7109375" style="117" customWidth="1"/>
    <col min="4581" max="4583" width="12.140625" style="117" customWidth="1"/>
    <col min="4584" max="4608" width="9.140625" style="117"/>
    <col min="4609" max="4609" width="2.5703125" style="117" customWidth="1"/>
    <col min="4610" max="4610" width="10.28515625" style="117" customWidth="1"/>
    <col min="4611" max="4611" width="4.140625" style="117" customWidth="1"/>
    <col min="4612" max="4612" width="2.42578125" style="117" customWidth="1"/>
    <col min="4613" max="4613" width="10.85546875" style="117" customWidth="1"/>
    <col min="4614" max="4614" width="7.28515625" style="117" customWidth="1"/>
    <col min="4615" max="4615" width="6" style="117" customWidth="1"/>
    <col min="4616" max="4616" width="10.7109375" style="117" customWidth="1"/>
    <col min="4617" max="4617" width="6.85546875" style="117" customWidth="1"/>
    <col min="4618" max="4618" width="4.5703125" style="117" customWidth="1"/>
    <col min="4619" max="4619" width="6.7109375" style="117" customWidth="1"/>
    <col min="4620" max="4620" width="6.140625" style="117" customWidth="1"/>
    <col min="4621" max="4621" width="5.5703125" style="117" customWidth="1"/>
    <col min="4622" max="4623" width="4.42578125" style="117" customWidth="1"/>
    <col min="4624" max="4624" width="5.42578125" style="117" customWidth="1"/>
    <col min="4625" max="4625" width="5.85546875" style="117" customWidth="1"/>
    <col min="4626" max="4626" width="3.42578125" style="117" customWidth="1"/>
    <col min="4627" max="4827" width="9.140625" style="117"/>
    <col min="4828" max="4828" width="2.5703125" style="117" customWidth="1"/>
    <col min="4829" max="4829" width="13.28515625" style="117" customWidth="1"/>
    <col min="4830" max="4831" width="2.42578125" style="117" customWidth="1"/>
    <col min="4832" max="4832" width="13.28515625" style="117" customWidth="1"/>
    <col min="4833" max="4833" width="2.42578125" style="117" customWidth="1"/>
    <col min="4834" max="4836" width="8.7109375" style="117" customWidth="1"/>
    <col min="4837" max="4839" width="12.140625" style="117" customWidth="1"/>
    <col min="4840" max="4864" width="9.140625" style="117"/>
    <col min="4865" max="4865" width="2.5703125" style="117" customWidth="1"/>
    <col min="4866" max="4866" width="10.28515625" style="117" customWidth="1"/>
    <col min="4867" max="4867" width="4.140625" style="117" customWidth="1"/>
    <col min="4868" max="4868" width="2.42578125" style="117" customWidth="1"/>
    <col min="4869" max="4869" width="10.85546875" style="117" customWidth="1"/>
    <col min="4870" max="4870" width="7.28515625" style="117" customWidth="1"/>
    <col min="4871" max="4871" width="6" style="117" customWidth="1"/>
    <col min="4872" max="4872" width="10.7109375" style="117" customWidth="1"/>
    <col min="4873" max="4873" width="6.85546875" style="117" customWidth="1"/>
    <col min="4874" max="4874" width="4.5703125" style="117" customWidth="1"/>
    <col min="4875" max="4875" width="6.7109375" style="117" customWidth="1"/>
    <col min="4876" max="4876" width="6.140625" style="117" customWidth="1"/>
    <col min="4877" max="4877" width="5.5703125" style="117" customWidth="1"/>
    <col min="4878" max="4879" width="4.42578125" style="117" customWidth="1"/>
    <col min="4880" max="4880" width="5.42578125" style="117" customWidth="1"/>
    <col min="4881" max="4881" width="5.85546875" style="117" customWidth="1"/>
    <col min="4882" max="4882" width="3.42578125" style="117" customWidth="1"/>
    <col min="4883" max="5083" width="9.140625" style="117"/>
    <col min="5084" max="5084" width="2.5703125" style="117" customWidth="1"/>
    <col min="5085" max="5085" width="13.28515625" style="117" customWidth="1"/>
    <col min="5086" max="5087" width="2.42578125" style="117" customWidth="1"/>
    <col min="5088" max="5088" width="13.28515625" style="117" customWidth="1"/>
    <col min="5089" max="5089" width="2.42578125" style="117" customWidth="1"/>
    <col min="5090" max="5092" width="8.7109375" style="117" customWidth="1"/>
    <col min="5093" max="5095" width="12.140625" style="117" customWidth="1"/>
    <col min="5096" max="5120" width="9.140625" style="117"/>
    <col min="5121" max="5121" width="2.5703125" style="117" customWidth="1"/>
    <col min="5122" max="5122" width="10.28515625" style="117" customWidth="1"/>
    <col min="5123" max="5123" width="4.140625" style="117" customWidth="1"/>
    <col min="5124" max="5124" width="2.42578125" style="117" customWidth="1"/>
    <col min="5125" max="5125" width="10.85546875" style="117" customWidth="1"/>
    <col min="5126" max="5126" width="7.28515625" style="117" customWidth="1"/>
    <col min="5127" max="5127" width="6" style="117" customWidth="1"/>
    <col min="5128" max="5128" width="10.7109375" style="117" customWidth="1"/>
    <col min="5129" max="5129" width="6.85546875" style="117" customWidth="1"/>
    <col min="5130" max="5130" width="4.5703125" style="117" customWidth="1"/>
    <col min="5131" max="5131" width="6.7109375" style="117" customWidth="1"/>
    <col min="5132" max="5132" width="6.140625" style="117" customWidth="1"/>
    <col min="5133" max="5133" width="5.5703125" style="117" customWidth="1"/>
    <col min="5134" max="5135" width="4.42578125" style="117" customWidth="1"/>
    <col min="5136" max="5136" width="5.42578125" style="117" customWidth="1"/>
    <col min="5137" max="5137" width="5.85546875" style="117" customWidth="1"/>
    <col min="5138" max="5138" width="3.42578125" style="117" customWidth="1"/>
    <col min="5139" max="5339" width="9.140625" style="117"/>
    <col min="5340" max="5340" width="2.5703125" style="117" customWidth="1"/>
    <col min="5341" max="5341" width="13.28515625" style="117" customWidth="1"/>
    <col min="5342" max="5343" width="2.42578125" style="117" customWidth="1"/>
    <col min="5344" max="5344" width="13.28515625" style="117" customWidth="1"/>
    <col min="5345" max="5345" width="2.42578125" style="117" customWidth="1"/>
    <col min="5346" max="5348" width="8.7109375" style="117" customWidth="1"/>
    <col min="5349" max="5351" width="12.140625" style="117" customWidth="1"/>
    <col min="5352" max="5376" width="9.140625" style="117"/>
    <col min="5377" max="5377" width="2.5703125" style="117" customWidth="1"/>
    <col min="5378" max="5378" width="10.28515625" style="117" customWidth="1"/>
    <col min="5379" max="5379" width="4.140625" style="117" customWidth="1"/>
    <col min="5380" max="5380" width="2.42578125" style="117" customWidth="1"/>
    <col min="5381" max="5381" width="10.85546875" style="117" customWidth="1"/>
    <col min="5382" max="5382" width="7.28515625" style="117" customWidth="1"/>
    <col min="5383" max="5383" width="6" style="117" customWidth="1"/>
    <col min="5384" max="5384" width="10.7109375" style="117" customWidth="1"/>
    <col min="5385" max="5385" width="6.85546875" style="117" customWidth="1"/>
    <col min="5386" max="5386" width="4.5703125" style="117" customWidth="1"/>
    <col min="5387" max="5387" width="6.7109375" style="117" customWidth="1"/>
    <col min="5388" max="5388" width="6.140625" style="117" customWidth="1"/>
    <col min="5389" max="5389" width="5.5703125" style="117" customWidth="1"/>
    <col min="5390" max="5391" width="4.42578125" style="117" customWidth="1"/>
    <col min="5392" max="5392" width="5.42578125" style="117" customWidth="1"/>
    <col min="5393" max="5393" width="5.85546875" style="117" customWidth="1"/>
    <col min="5394" max="5394" width="3.42578125" style="117" customWidth="1"/>
    <col min="5395" max="5595" width="9.140625" style="117"/>
    <col min="5596" max="5596" width="2.5703125" style="117" customWidth="1"/>
    <col min="5597" max="5597" width="13.28515625" style="117" customWidth="1"/>
    <col min="5598" max="5599" width="2.42578125" style="117" customWidth="1"/>
    <col min="5600" max="5600" width="13.28515625" style="117" customWidth="1"/>
    <col min="5601" max="5601" width="2.42578125" style="117" customWidth="1"/>
    <col min="5602" max="5604" width="8.7109375" style="117" customWidth="1"/>
    <col min="5605" max="5607" width="12.140625" style="117" customWidth="1"/>
    <col min="5608" max="5632" width="9.140625" style="117"/>
    <col min="5633" max="5633" width="2.5703125" style="117" customWidth="1"/>
    <col min="5634" max="5634" width="10.28515625" style="117" customWidth="1"/>
    <col min="5635" max="5635" width="4.140625" style="117" customWidth="1"/>
    <col min="5636" max="5636" width="2.42578125" style="117" customWidth="1"/>
    <col min="5637" max="5637" width="10.85546875" style="117" customWidth="1"/>
    <col min="5638" max="5638" width="7.28515625" style="117" customWidth="1"/>
    <col min="5639" max="5639" width="6" style="117" customWidth="1"/>
    <col min="5640" max="5640" width="10.7109375" style="117" customWidth="1"/>
    <col min="5641" max="5641" width="6.85546875" style="117" customWidth="1"/>
    <col min="5642" max="5642" width="4.5703125" style="117" customWidth="1"/>
    <col min="5643" max="5643" width="6.7109375" style="117" customWidth="1"/>
    <col min="5644" max="5644" width="6.140625" style="117" customWidth="1"/>
    <col min="5645" max="5645" width="5.5703125" style="117" customWidth="1"/>
    <col min="5646" max="5647" width="4.42578125" style="117" customWidth="1"/>
    <col min="5648" max="5648" width="5.42578125" style="117" customWidth="1"/>
    <col min="5649" max="5649" width="5.85546875" style="117" customWidth="1"/>
    <col min="5650" max="5650" width="3.42578125" style="117" customWidth="1"/>
    <col min="5651" max="5851" width="9.140625" style="117"/>
    <col min="5852" max="5852" width="2.5703125" style="117" customWidth="1"/>
    <col min="5853" max="5853" width="13.28515625" style="117" customWidth="1"/>
    <col min="5854" max="5855" width="2.42578125" style="117" customWidth="1"/>
    <col min="5856" max="5856" width="13.28515625" style="117" customWidth="1"/>
    <col min="5857" max="5857" width="2.42578125" style="117" customWidth="1"/>
    <col min="5858" max="5860" width="8.7109375" style="117" customWidth="1"/>
    <col min="5861" max="5863" width="12.140625" style="117" customWidth="1"/>
    <col min="5864" max="5888" width="9.140625" style="117"/>
    <col min="5889" max="5889" width="2.5703125" style="117" customWidth="1"/>
    <col min="5890" max="5890" width="10.28515625" style="117" customWidth="1"/>
    <col min="5891" max="5891" width="4.140625" style="117" customWidth="1"/>
    <col min="5892" max="5892" width="2.42578125" style="117" customWidth="1"/>
    <col min="5893" max="5893" width="10.85546875" style="117" customWidth="1"/>
    <col min="5894" max="5894" width="7.28515625" style="117" customWidth="1"/>
    <col min="5895" max="5895" width="6" style="117" customWidth="1"/>
    <col min="5896" max="5896" width="10.7109375" style="117" customWidth="1"/>
    <col min="5897" max="5897" width="6.85546875" style="117" customWidth="1"/>
    <col min="5898" max="5898" width="4.5703125" style="117" customWidth="1"/>
    <col min="5899" max="5899" width="6.7109375" style="117" customWidth="1"/>
    <col min="5900" max="5900" width="6.140625" style="117" customWidth="1"/>
    <col min="5901" max="5901" width="5.5703125" style="117" customWidth="1"/>
    <col min="5902" max="5903" width="4.42578125" style="117" customWidth="1"/>
    <col min="5904" max="5904" width="5.42578125" style="117" customWidth="1"/>
    <col min="5905" max="5905" width="5.85546875" style="117" customWidth="1"/>
    <col min="5906" max="5906" width="3.42578125" style="117" customWidth="1"/>
    <col min="5907" max="6107" width="9.140625" style="117"/>
    <col min="6108" max="6108" width="2.5703125" style="117" customWidth="1"/>
    <col min="6109" max="6109" width="13.28515625" style="117" customWidth="1"/>
    <col min="6110" max="6111" width="2.42578125" style="117" customWidth="1"/>
    <col min="6112" max="6112" width="13.28515625" style="117" customWidth="1"/>
    <col min="6113" max="6113" width="2.42578125" style="117" customWidth="1"/>
    <col min="6114" max="6116" width="8.7109375" style="117" customWidth="1"/>
    <col min="6117" max="6119" width="12.140625" style="117" customWidth="1"/>
    <col min="6120" max="6144" width="9.140625" style="117"/>
    <col min="6145" max="6145" width="2.5703125" style="117" customWidth="1"/>
    <col min="6146" max="6146" width="10.28515625" style="117" customWidth="1"/>
    <col min="6147" max="6147" width="4.140625" style="117" customWidth="1"/>
    <col min="6148" max="6148" width="2.42578125" style="117" customWidth="1"/>
    <col min="6149" max="6149" width="10.85546875" style="117" customWidth="1"/>
    <col min="6150" max="6150" width="7.28515625" style="117" customWidth="1"/>
    <col min="6151" max="6151" width="6" style="117" customWidth="1"/>
    <col min="6152" max="6152" width="10.7109375" style="117" customWidth="1"/>
    <col min="6153" max="6153" width="6.85546875" style="117" customWidth="1"/>
    <col min="6154" max="6154" width="4.5703125" style="117" customWidth="1"/>
    <col min="6155" max="6155" width="6.7109375" style="117" customWidth="1"/>
    <col min="6156" max="6156" width="6.140625" style="117" customWidth="1"/>
    <col min="6157" max="6157" width="5.5703125" style="117" customWidth="1"/>
    <col min="6158" max="6159" width="4.42578125" style="117" customWidth="1"/>
    <col min="6160" max="6160" width="5.42578125" style="117" customWidth="1"/>
    <col min="6161" max="6161" width="5.85546875" style="117" customWidth="1"/>
    <col min="6162" max="6162" width="3.42578125" style="117" customWidth="1"/>
    <col min="6163" max="6363" width="9.140625" style="117"/>
    <col min="6364" max="6364" width="2.5703125" style="117" customWidth="1"/>
    <col min="6365" max="6365" width="13.28515625" style="117" customWidth="1"/>
    <col min="6366" max="6367" width="2.42578125" style="117" customWidth="1"/>
    <col min="6368" max="6368" width="13.28515625" style="117" customWidth="1"/>
    <col min="6369" max="6369" width="2.42578125" style="117" customWidth="1"/>
    <col min="6370" max="6372" width="8.7109375" style="117" customWidth="1"/>
    <col min="6373" max="6375" width="12.140625" style="117" customWidth="1"/>
    <col min="6376" max="6400" width="9.140625" style="117"/>
    <col min="6401" max="6401" width="2.5703125" style="117" customWidth="1"/>
    <col min="6402" max="6402" width="10.28515625" style="117" customWidth="1"/>
    <col min="6403" max="6403" width="4.140625" style="117" customWidth="1"/>
    <col min="6404" max="6404" width="2.42578125" style="117" customWidth="1"/>
    <col min="6405" max="6405" width="10.85546875" style="117" customWidth="1"/>
    <col min="6406" max="6406" width="7.28515625" style="117" customWidth="1"/>
    <col min="6407" max="6407" width="6" style="117" customWidth="1"/>
    <col min="6408" max="6408" width="10.7109375" style="117" customWidth="1"/>
    <col min="6409" max="6409" width="6.85546875" style="117" customWidth="1"/>
    <col min="6410" max="6410" width="4.5703125" style="117" customWidth="1"/>
    <col min="6411" max="6411" width="6.7109375" style="117" customWidth="1"/>
    <col min="6412" max="6412" width="6.140625" style="117" customWidth="1"/>
    <col min="6413" max="6413" width="5.5703125" style="117" customWidth="1"/>
    <col min="6414" max="6415" width="4.42578125" style="117" customWidth="1"/>
    <col min="6416" max="6416" width="5.42578125" style="117" customWidth="1"/>
    <col min="6417" max="6417" width="5.85546875" style="117" customWidth="1"/>
    <col min="6418" max="6418" width="3.42578125" style="117" customWidth="1"/>
    <col min="6419" max="6619" width="9.140625" style="117"/>
    <col min="6620" max="6620" width="2.5703125" style="117" customWidth="1"/>
    <col min="6621" max="6621" width="13.28515625" style="117" customWidth="1"/>
    <col min="6622" max="6623" width="2.42578125" style="117" customWidth="1"/>
    <col min="6624" max="6624" width="13.28515625" style="117" customWidth="1"/>
    <col min="6625" max="6625" width="2.42578125" style="117" customWidth="1"/>
    <col min="6626" max="6628" width="8.7109375" style="117" customWidth="1"/>
    <col min="6629" max="6631" width="12.140625" style="117" customWidth="1"/>
    <col min="6632" max="6656" width="9.140625" style="117"/>
    <col min="6657" max="6657" width="2.5703125" style="117" customWidth="1"/>
    <col min="6658" max="6658" width="10.28515625" style="117" customWidth="1"/>
    <col min="6659" max="6659" width="4.140625" style="117" customWidth="1"/>
    <col min="6660" max="6660" width="2.42578125" style="117" customWidth="1"/>
    <col min="6661" max="6661" width="10.85546875" style="117" customWidth="1"/>
    <col min="6662" max="6662" width="7.28515625" style="117" customWidth="1"/>
    <col min="6663" max="6663" width="6" style="117" customWidth="1"/>
    <col min="6664" max="6664" width="10.7109375" style="117" customWidth="1"/>
    <col min="6665" max="6665" width="6.85546875" style="117" customWidth="1"/>
    <col min="6666" max="6666" width="4.5703125" style="117" customWidth="1"/>
    <col min="6667" max="6667" width="6.7109375" style="117" customWidth="1"/>
    <col min="6668" max="6668" width="6.140625" style="117" customWidth="1"/>
    <col min="6669" max="6669" width="5.5703125" style="117" customWidth="1"/>
    <col min="6670" max="6671" width="4.42578125" style="117" customWidth="1"/>
    <col min="6672" max="6672" width="5.42578125" style="117" customWidth="1"/>
    <col min="6673" max="6673" width="5.85546875" style="117" customWidth="1"/>
    <col min="6674" max="6674" width="3.42578125" style="117" customWidth="1"/>
    <col min="6675" max="6875" width="9.140625" style="117"/>
    <col min="6876" max="6876" width="2.5703125" style="117" customWidth="1"/>
    <col min="6877" max="6877" width="13.28515625" style="117" customWidth="1"/>
    <col min="6878" max="6879" width="2.42578125" style="117" customWidth="1"/>
    <col min="6880" max="6880" width="13.28515625" style="117" customWidth="1"/>
    <col min="6881" max="6881" width="2.42578125" style="117" customWidth="1"/>
    <col min="6882" max="6884" width="8.7109375" style="117" customWidth="1"/>
    <col min="6885" max="6887" width="12.140625" style="117" customWidth="1"/>
    <col min="6888" max="6912" width="9.140625" style="117"/>
    <col min="6913" max="6913" width="2.5703125" style="117" customWidth="1"/>
    <col min="6914" max="6914" width="10.28515625" style="117" customWidth="1"/>
    <col min="6915" max="6915" width="4.140625" style="117" customWidth="1"/>
    <col min="6916" max="6916" width="2.42578125" style="117" customWidth="1"/>
    <col min="6917" max="6917" width="10.85546875" style="117" customWidth="1"/>
    <col min="6918" max="6918" width="7.28515625" style="117" customWidth="1"/>
    <col min="6919" max="6919" width="6" style="117" customWidth="1"/>
    <col min="6920" max="6920" width="10.7109375" style="117" customWidth="1"/>
    <col min="6921" max="6921" width="6.85546875" style="117" customWidth="1"/>
    <col min="6922" max="6922" width="4.5703125" style="117" customWidth="1"/>
    <col min="6923" max="6923" width="6.7109375" style="117" customWidth="1"/>
    <col min="6924" max="6924" width="6.140625" style="117" customWidth="1"/>
    <col min="6925" max="6925" width="5.5703125" style="117" customWidth="1"/>
    <col min="6926" max="6927" width="4.42578125" style="117" customWidth="1"/>
    <col min="6928" max="6928" width="5.42578125" style="117" customWidth="1"/>
    <col min="6929" max="6929" width="5.85546875" style="117" customWidth="1"/>
    <col min="6930" max="6930" width="3.42578125" style="117" customWidth="1"/>
    <col min="6931" max="7131" width="9.140625" style="117"/>
    <col min="7132" max="7132" width="2.5703125" style="117" customWidth="1"/>
    <col min="7133" max="7133" width="13.28515625" style="117" customWidth="1"/>
    <col min="7134" max="7135" width="2.42578125" style="117" customWidth="1"/>
    <col min="7136" max="7136" width="13.28515625" style="117" customWidth="1"/>
    <col min="7137" max="7137" width="2.42578125" style="117" customWidth="1"/>
    <col min="7138" max="7140" width="8.7109375" style="117" customWidth="1"/>
    <col min="7141" max="7143" width="12.140625" style="117" customWidth="1"/>
    <col min="7144" max="7168" width="9.140625" style="117"/>
    <col min="7169" max="7169" width="2.5703125" style="117" customWidth="1"/>
    <col min="7170" max="7170" width="10.28515625" style="117" customWidth="1"/>
    <col min="7171" max="7171" width="4.140625" style="117" customWidth="1"/>
    <col min="7172" max="7172" width="2.42578125" style="117" customWidth="1"/>
    <col min="7173" max="7173" width="10.85546875" style="117" customWidth="1"/>
    <col min="7174" max="7174" width="7.28515625" style="117" customWidth="1"/>
    <col min="7175" max="7175" width="6" style="117" customWidth="1"/>
    <col min="7176" max="7176" width="10.7109375" style="117" customWidth="1"/>
    <col min="7177" max="7177" width="6.85546875" style="117" customWidth="1"/>
    <col min="7178" max="7178" width="4.5703125" style="117" customWidth="1"/>
    <col min="7179" max="7179" width="6.7109375" style="117" customWidth="1"/>
    <col min="7180" max="7180" width="6.140625" style="117" customWidth="1"/>
    <col min="7181" max="7181" width="5.5703125" style="117" customWidth="1"/>
    <col min="7182" max="7183" width="4.42578125" style="117" customWidth="1"/>
    <col min="7184" max="7184" width="5.42578125" style="117" customWidth="1"/>
    <col min="7185" max="7185" width="5.85546875" style="117" customWidth="1"/>
    <col min="7186" max="7186" width="3.42578125" style="117" customWidth="1"/>
    <col min="7187" max="7387" width="9.140625" style="117"/>
    <col min="7388" max="7388" width="2.5703125" style="117" customWidth="1"/>
    <col min="7389" max="7389" width="13.28515625" style="117" customWidth="1"/>
    <col min="7390" max="7391" width="2.42578125" style="117" customWidth="1"/>
    <col min="7392" max="7392" width="13.28515625" style="117" customWidth="1"/>
    <col min="7393" max="7393" width="2.42578125" style="117" customWidth="1"/>
    <col min="7394" max="7396" width="8.7109375" style="117" customWidth="1"/>
    <col min="7397" max="7399" width="12.140625" style="117" customWidth="1"/>
    <col min="7400" max="7424" width="9.140625" style="117"/>
    <col min="7425" max="7425" width="2.5703125" style="117" customWidth="1"/>
    <col min="7426" max="7426" width="10.28515625" style="117" customWidth="1"/>
    <col min="7427" max="7427" width="4.140625" style="117" customWidth="1"/>
    <col min="7428" max="7428" width="2.42578125" style="117" customWidth="1"/>
    <col min="7429" max="7429" width="10.85546875" style="117" customWidth="1"/>
    <col min="7430" max="7430" width="7.28515625" style="117" customWidth="1"/>
    <col min="7431" max="7431" width="6" style="117" customWidth="1"/>
    <col min="7432" max="7432" width="10.7109375" style="117" customWidth="1"/>
    <col min="7433" max="7433" width="6.85546875" style="117" customWidth="1"/>
    <col min="7434" max="7434" width="4.5703125" style="117" customWidth="1"/>
    <col min="7435" max="7435" width="6.7109375" style="117" customWidth="1"/>
    <col min="7436" max="7436" width="6.140625" style="117" customWidth="1"/>
    <col min="7437" max="7437" width="5.5703125" style="117" customWidth="1"/>
    <col min="7438" max="7439" width="4.42578125" style="117" customWidth="1"/>
    <col min="7440" max="7440" width="5.42578125" style="117" customWidth="1"/>
    <col min="7441" max="7441" width="5.85546875" style="117" customWidth="1"/>
    <col min="7442" max="7442" width="3.42578125" style="117" customWidth="1"/>
    <col min="7443" max="7643" width="9.140625" style="117"/>
    <col min="7644" max="7644" width="2.5703125" style="117" customWidth="1"/>
    <col min="7645" max="7645" width="13.28515625" style="117" customWidth="1"/>
    <col min="7646" max="7647" width="2.42578125" style="117" customWidth="1"/>
    <col min="7648" max="7648" width="13.28515625" style="117" customWidth="1"/>
    <col min="7649" max="7649" width="2.42578125" style="117" customWidth="1"/>
    <col min="7650" max="7652" width="8.7109375" style="117" customWidth="1"/>
    <col min="7653" max="7655" width="12.140625" style="117" customWidth="1"/>
    <col min="7656" max="7680" width="9.140625" style="117"/>
    <col min="7681" max="7681" width="2.5703125" style="117" customWidth="1"/>
    <col min="7682" max="7682" width="10.28515625" style="117" customWidth="1"/>
    <col min="7683" max="7683" width="4.140625" style="117" customWidth="1"/>
    <col min="7684" max="7684" width="2.42578125" style="117" customWidth="1"/>
    <col min="7685" max="7685" width="10.85546875" style="117" customWidth="1"/>
    <col min="7686" max="7686" width="7.28515625" style="117" customWidth="1"/>
    <col min="7687" max="7687" width="6" style="117" customWidth="1"/>
    <col min="7688" max="7688" width="10.7109375" style="117" customWidth="1"/>
    <col min="7689" max="7689" width="6.85546875" style="117" customWidth="1"/>
    <col min="7690" max="7690" width="4.5703125" style="117" customWidth="1"/>
    <col min="7691" max="7691" width="6.7109375" style="117" customWidth="1"/>
    <col min="7692" max="7692" width="6.140625" style="117" customWidth="1"/>
    <col min="7693" max="7693" width="5.5703125" style="117" customWidth="1"/>
    <col min="7694" max="7695" width="4.42578125" style="117" customWidth="1"/>
    <col min="7696" max="7696" width="5.42578125" style="117" customWidth="1"/>
    <col min="7697" max="7697" width="5.85546875" style="117" customWidth="1"/>
    <col min="7698" max="7698" width="3.42578125" style="117" customWidth="1"/>
    <col min="7699" max="7899" width="9.140625" style="117"/>
    <col min="7900" max="7900" width="2.5703125" style="117" customWidth="1"/>
    <col min="7901" max="7901" width="13.28515625" style="117" customWidth="1"/>
    <col min="7902" max="7903" width="2.42578125" style="117" customWidth="1"/>
    <col min="7904" max="7904" width="13.28515625" style="117" customWidth="1"/>
    <col min="7905" max="7905" width="2.42578125" style="117" customWidth="1"/>
    <col min="7906" max="7908" width="8.7109375" style="117" customWidth="1"/>
    <col min="7909" max="7911" width="12.140625" style="117" customWidth="1"/>
    <col min="7912" max="7936" width="9.140625" style="117"/>
    <col min="7937" max="7937" width="2.5703125" style="117" customWidth="1"/>
    <col min="7938" max="7938" width="10.28515625" style="117" customWidth="1"/>
    <col min="7939" max="7939" width="4.140625" style="117" customWidth="1"/>
    <col min="7940" max="7940" width="2.42578125" style="117" customWidth="1"/>
    <col min="7941" max="7941" width="10.85546875" style="117" customWidth="1"/>
    <col min="7942" max="7942" width="7.28515625" style="117" customWidth="1"/>
    <col min="7943" max="7943" width="6" style="117" customWidth="1"/>
    <col min="7944" max="7944" width="10.7109375" style="117" customWidth="1"/>
    <col min="7945" max="7945" width="6.85546875" style="117" customWidth="1"/>
    <col min="7946" max="7946" width="4.5703125" style="117" customWidth="1"/>
    <col min="7947" max="7947" width="6.7109375" style="117" customWidth="1"/>
    <col min="7948" max="7948" width="6.140625" style="117" customWidth="1"/>
    <col min="7949" max="7949" width="5.5703125" style="117" customWidth="1"/>
    <col min="7950" max="7951" width="4.42578125" style="117" customWidth="1"/>
    <col min="7952" max="7952" width="5.42578125" style="117" customWidth="1"/>
    <col min="7953" max="7953" width="5.85546875" style="117" customWidth="1"/>
    <col min="7954" max="7954" width="3.42578125" style="117" customWidth="1"/>
    <col min="7955" max="8155" width="9.140625" style="117"/>
    <col min="8156" max="8156" width="2.5703125" style="117" customWidth="1"/>
    <col min="8157" max="8157" width="13.28515625" style="117" customWidth="1"/>
    <col min="8158" max="8159" width="2.42578125" style="117" customWidth="1"/>
    <col min="8160" max="8160" width="13.28515625" style="117" customWidth="1"/>
    <col min="8161" max="8161" width="2.42578125" style="117" customWidth="1"/>
    <col min="8162" max="8164" width="8.7109375" style="117" customWidth="1"/>
    <col min="8165" max="8167" width="12.140625" style="117" customWidth="1"/>
    <col min="8168" max="8192" width="9.140625" style="117"/>
    <col min="8193" max="8193" width="2.5703125" style="117" customWidth="1"/>
    <col min="8194" max="8194" width="10.28515625" style="117" customWidth="1"/>
    <col min="8195" max="8195" width="4.140625" style="117" customWidth="1"/>
    <col min="8196" max="8196" width="2.42578125" style="117" customWidth="1"/>
    <col min="8197" max="8197" width="10.85546875" style="117" customWidth="1"/>
    <col min="8198" max="8198" width="7.28515625" style="117" customWidth="1"/>
    <col min="8199" max="8199" width="6" style="117" customWidth="1"/>
    <col min="8200" max="8200" width="10.7109375" style="117" customWidth="1"/>
    <col min="8201" max="8201" width="6.85546875" style="117" customWidth="1"/>
    <col min="8202" max="8202" width="4.5703125" style="117" customWidth="1"/>
    <col min="8203" max="8203" width="6.7109375" style="117" customWidth="1"/>
    <col min="8204" max="8204" width="6.140625" style="117" customWidth="1"/>
    <col min="8205" max="8205" width="5.5703125" style="117" customWidth="1"/>
    <col min="8206" max="8207" width="4.42578125" style="117" customWidth="1"/>
    <col min="8208" max="8208" width="5.42578125" style="117" customWidth="1"/>
    <col min="8209" max="8209" width="5.85546875" style="117" customWidth="1"/>
    <col min="8210" max="8210" width="3.42578125" style="117" customWidth="1"/>
    <col min="8211" max="8411" width="9.140625" style="117"/>
    <col min="8412" max="8412" width="2.5703125" style="117" customWidth="1"/>
    <col min="8413" max="8413" width="13.28515625" style="117" customWidth="1"/>
    <col min="8414" max="8415" width="2.42578125" style="117" customWidth="1"/>
    <col min="8416" max="8416" width="13.28515625" style="117" customWidth="1"/>
    <col min="8417" max="8417" width="2.42578125" style="117" customWidth="1"/>
    <col min="8418" max="8420" width="8.7109375" style="117" customWidth="1"/>
    <col min="8421" max="8423" width="12.140625" style="117" customWidth="1"/>
    <col min="8424" max="8448" width="9.140625" style="117"/>
    <col min="8449" max="8449" width="2.5703125" style="117" customWidth="1"/>
    <col min="8450" max="8450" width="10.28515625" style="117" customWidth="1"/>
    <col min="8451" max="8451" width="4.140625" style="117" customWidth="1"/>
    <col min="8452" max="8452" width="2.42578125" style="117" customWidth="1"/>
    <col min="8453" max="8453" width="10.85546875" style="117" customWidth="1"/>
    <col min="8454" max="8454" width="7.28515625" style="117" customWidth="1"/>
    <col min="8455" max="8455" width="6" style="117" customWidth="1"/>
    <col min="8456" max="8456" width="10.7109375" style="117" customWidth="1"/>
    <col min="8457" max="8457" width="6.85546875" style="117" customWidth="1"/>
    <col min="8458" max="8458" width="4.5703125" style="117" customWidth="1"/>
    <col min="8459" max="8459" width="6.7109375" style="117" customWidth="1"/>
    <col min="8460" max="8460" width="6.140625" style="117" customWidth="1"/>
    <col min="8461" max="8461" width="5.5703125" style="117" customWidth="1"/>
    <col min="8462" max="8463" width="4.42578125" style="117" customWidth="1"/>
    <col min="8464" max="8464" width="5.42578125" style="117" customWidth="1"/>
    <col min="8465" max="8465" width="5.85546875" style="117" customWidth="1"/>
    <col min="8466" max="8466" width="3.42578125" style="117" customWidth="1"/>
    <col min="8467" max="8667" width="9.140625" style="117"/>
    <col min="8668" max="8668" width="2.5703125" style="117" customWidth="1"/>
    <col min="8669" max="8669" width="13.28515625" style="117" customWidth="1"/>
    <col min="8670" max="8671" width="2.42578125" style="117" customWidth="1"/>
    <col min="8672" max="8672" width="13.28515625" style="117" customWidth="1"/>
    <col min="8673" max="8673" width="2.42578125" style="117" customWidth="1"/>
    <col min="8674" max="8676" width="8.7109375" style="117" customWidth="1"/>
    <col min="8677" max="8679" width="12.140625" style="117" customWidth="1"/>
    <col min="8680" max="8704" width="9.140625" style="117"/>
    <col min="8705" max="8705" width="2.5703125" style="117" customWidth="1"/>
    <col min="8706" max="8706" width="10.28515625" style="117" customWidth="1"/>
    <col min="8707" max="8707" width="4.140625" style="117" customWidth="1"/>
    <col min="8708" max="8708" width="2.42578125" style="117" customWidth="1"/>
    <col min="8709" max="8709" width="10.85546875" style="117" customWidth="1"/>
    <col min="8710" max="8710" width="7.28515625" style="117" customWidth="1"/>
    <col min="8711" max="8711" width="6" style="117" customWidth="1"/>
    <col min="8712" max="8712" width="10.7109375" style="117" customWidth="1"/>
    <col min="8713" max="8713" width="6.85546875" style="117" customWidth="1"/>
    <col min="8714" max="8714" width="4.5703125" style="117" customWidth="1"/>
    <col min="8715" max="8715" width="6.7109375" style="117" customWidth="1"/>
    <col min="8716" max="8716" width="6.140625" style="117" customWidth="1"/>
    <col min="8717" max="8717" width="5.5703125" style="117" customWidth="1"/>
    <col min="8718" max="8719" width="4.42578125" style="117" customWidth="1"/>
    <col min="8720" max="8720" width="5.42578125" style="117" customWidth="1"/>
    <col min="8721" max="8721" width="5.85546875" style="117" customWidth="1"/>
    <col min="8722" max="8722" width="3.42578125" style="117" customWidth="1"/>
    <col min="8723" max="8923" width="9.140625" style="117"/>
    <col min="8924" max="8924" width="2.5703125" style="117" customWidth="1"/>
    <col min="8925" max="8925" width="13.28515625" style="117" customWidth="1"/>
    <col min="8926" max="8927" width="2.42578125" style="117" customWidth="1"/>
    <col min="8928" max="8928" width="13.28515625" style="117" customWidth="1"/>
    <col min="8929" max="8929" width="2.42578125" style="117" customWidth="1"/>
    <col min="8930" max="8932" width="8.7109375" style="117" customWidth="1"/>
    <col min="8933" max="8935" width="12.140625" style="117" customWidth="1"/>
    <col min="8936" max="8960" width="9.140625" style="117"/>
    <col min="8961" max="8961" width="2.5703125" style="117" customWidth="1"/>
    <col min="8962" max="8962" width="10.28515625" style="117" customWidth="1"/>
    <col min="8963" max="8963" width="4.140625" style="117" customWidth="1"/>
    <col min="8964" max="8964" width="2.42578125" style="117" customWidth="1"/>
    <col min="8965" max="8965" width="10.85546875" style="117" customWidth="1"/>
    <col min="8966" max="8966" width="7.28515625" style="117" customWidth="1"/>
    <col min="8967" max="8967" width="6" style="117" customWidth="1"/>
    <col min="8968" max="8968" width="10.7109375" style="117" customWidth="1"/>
    <col min="8969" max="8969" width="6.85546875" style="117" customWidth="1"/>
    <col min="8970" max="8970" width="4.5703125" style="117" customWidth="1"/>
    <col min="8971" max="8971" width="6.7109375" style="117" customWidth="1"/>
    <col min="8972" max="8972" width="6.140625" style="117" customWidth="1"/>
    <col min="8973" max="8973" width="5.5703125" style="117" customWidth="1"/>
    <col min="8974" max="8975" width="4.42578125" style="117" customWidth="1"/>
    <col min="8976" max="8976" width="5.42578125" style="117" customWidth="1"/>
    <col min="8977" max="8977" width="5.85546875" style="117" customWidth="1"/>
    <col min="8978" max="8978" width="3.42578125" style="117" customWidth="1"/>
    <col min="8979" max="9179" width="9.140625" style="117"/>
    <col min="9180" max="9180" width="2.5703125" style="117" customWidth="1"/>
    <col min="9181" max="9181" width="13.28515625" style="117" customWidth="1"/>
    <col min="9182" max="9183" width="2.42578125" style="117" customWidth="1"/>
    <col min="9184" max="9184" width="13.28515625" style="117" customWidth="1"/>
    <col min="9185" max="9185" width="2.42578125" style="117" customWidth="1"/>
    <col min="9186" max="9188" width="8.7109375" style="117" customWidth="1"/>
    <col min="9189" max="9191" width="12.140625" style="117" customWidth="1"/>
    <col min="9192" max="9216" width="9.140625" style="117"/>
    <col min="9217" max="9217" width="2.5703125" style="117" customWidth="1"/>
    <col min="9218" max="9218" width="10.28515625" style="117" customWidth="1"/>
    <col min="9219" max="9219" width="4.140625" style="117" customWidth="1"/>
    <col min="9220" max="9220" width="2.42578125" style="117" customWidth="1"/>
    <col min="9221" max="9221" width="10.85546875" style="117" customWidth="1"/>
    <col min="9222" max="9222" width="7.28515625" style="117" customWidth="1"/>
    <col min="9223" max="9223" width="6" style="117" customWidth="1"/>
    <col min="9224" max="9224" width="10.7109375" style="117" customWidth="1"/>
    <col min="9225" max="9225" width="6.85546875" style="117" customWidth="1"/>
    <col min="9226" max="9226" width="4.5703125" style="117" customWidth="1"/>
    <col min="9227" max="9227" width="6.7109375" style="117" customWidth="1"/>
    <col min="9228" max="9228" width="6.140625" style="117" customWidth="1"/>
    <col min="9229" max="9229" width="5.5703125" style="117" customWidth="1"/>
    <col min="9230" max="9231" width="4.42578125" style="117" customWidth="1"/>
    <col min="9232" max="9232" width="5.42578125" style="117" customWidth="1"/>
    <col min="9233" max="9233" width="5.85546875" style="117" customWidth="1"/>
    <col min="9234" max="9234" width="3.42578125" style="117" customWidth="1"/>
    <col min="9235" max="9435" width="9.140625" style="117"/>
    <col min="9436" max="9436" width="2.5703125" style="117" customWidth="1"/>
    <col min="9437" max="9437" width="13.28515625" style="117" customWidth="1"/>
    <col min="9438" max="9439" width="2.42578125" style="117" customWidth="1"/>
    <col min="9440" max="9440" width="13.28515625" style="117" customWidth="1"/>
    <col min="9441" max="9441" width="2.42578125" style="117" customWidth="1"/>
    <col min="9442" max="9444" width="8.7109375" style="117" customWidth="1"/>
    <col min="9445" max="9447" width="12.140625" style="117" customWidth="1"/>
    <col min="9448" max="9472" width="9.140625" style="117"/>
    <col min="9473" max="9473" width="2.5703125" style="117" customWidth="1"/>
    <col min="9474" max="9474" width="10.28515625" style="117" customWidth="1"/>
    <col min="9475" max="9475" width="4.140625" style="117" customWidth="1"/>
    <col min="9476" max="9476" width="2.42578125" style="117" customWidth="1"/>
    <col min="9477" max="9477" width="10.85546875" style="117" customWidth="1"/>
    <col min="9478" max="9478" width="7.28515625" style="117" customWidth="1"/>
    <col min="9479" max="9479" width="6" style="117" customWidth="1"/>
    <col min="9480" max="9480" width="10.7109375" style="117" customWidth="1"/>
    <col min="9481" max="9481" width="6.85546875" style="117" customWidth="1"/>
    <col min="9482" max="9482" width="4.5703125" style="117" customWidth="1"/>
    <col min="9483" max="9483" width="6.7109375" style="117" customWidth="1"/>
    <col min="9484" max="9484" width="6.140625" style="117" customWidth="1"/>
    <col min="9485" max="9485" width="5.5703125" style="117" customWidth="1"/>
    <col min="9486" max="9487" width="4.42578125" style="117" customWidth="1"/>
    <col min="9488" max="9488" width="5.42578125" style="117" customWidth="1"/>
    <col min="9489" max="9489" width="5.85546875" style="117" customWidth="1"/>
    <col min="9490" max="9490" width="3.42578125" style="117" customWidth="1"/>
    <col min="9491" max="9691" width="9.140625" style="117"/>
    <col min="9692" max="9692" width="2.5703125" style="117" customWidth="1"/>
    <col min="9693" max="9693" width="13.28515625" style="117" customWidth="1"/>
    <col min="9694" max="9695" width="2.42578125" style="117" customWidth="1"/>
    <col min="9696" max="9696" width="13.28515625" style="117" customWidth="1"/>
    <col min="9697" max="9697" width="2.42578125" style="117" customWidth="1"/>
    <col min="9698" max="9700" width="8.7109375" style="117" customWidth="1"/>
    <col min="9701" max="9703" width="12.140625" style="117" customWidth="1"/>
    <col min="9704" max="9728" width="9.140625" style="117"/>
    <col min="9729" max="9729" width="2.5703125" style="117" customWidth="1"/>
    <col min="9730" max="9730" width="10.28515625" style="117" customWidth="1"/>
    <col min="9731" max="9731" width="4.140625" style="117" customWidth="1"/>
    <col min="9732" max="9732" width="2.42578125" style="117" customWidth="1"/>
    <col min="9733" max="9733" width="10.85546875" style="117" customWidth="1"/>
    <col min="9734" max="9734" width="7.28515625" style="117" customWidth="1"/>
    <col min="9735" max="9735" width="6" style="117" customWidth="1"/>
    <col min="9736" max="9736" width="10.7109375" style="117" customWidth="1"/>
    <col min="9737" max="9737" width="6.85546875" style="117" customWidth="1"/>
    <col min="9738" max="9738" width="4.5703125" style="117" customWidth="1"/>
    <col min="9739" max="9739" width="6.7109375" style="117" customWidth="1"/>
    <col min="9740" max="9740" width="6.140625" style="117" customWidth="1"/>
    <col min="9741" max="9741" width="5.5703125" style="117" customWidth="1"/>
    <col min="9742" max="9743" width="4.42578125" style="117" customWidth="1"/>
    <col min="9744" max="9744" width="5.42578125" style="117" customWidth="1"/>
    <col min="9745" max="9745" width="5.85546875" style="117" customWidth="1"/>
    <col min="9746" max="9746" width="3.42578125" style="117" customWidth="1"/>
    <col min="9747" max="9947" width="9.140625" style="117"/>
    <col min="9948" max="9948" width="2.5703125" style="117" customWidth="1"/>
    <col min="9949" max="9949" width="13.28515625" style="117" customWidth="1"/>
    <col min="9950" max="9951" width="2.42578125" style="117" customWidth="1"/>
    <col min="9952" max="9952" width="13.28515625" style="117" customWidth="1"/>
    <col min="9953" max="9953" width="2.42578125" style="117" customWidth="1"/>
    <col min="9954" max="9956" width="8.7109375" style="117" customWidth="1"/>
    <col min="9957" max="9959" width="12.140625" style="117" customWidth="1"/>
    <col min="9960" max="9984" width="9.140625" style="117"/>
    <col min="9985" max="9985" width="2.5703125" style="117" customWidth="1"/>
    <col min="9986" max="9986" width="10.28515625" style="117" customWidth="1"/>
    <col min="9987" max="9987" width="4.140625" style="117" customWidth="1"/>
    <col min="9988" max="9988" width="2.42578125" style="117" customWidth="1"/>
    <col min="9989" max="9989" width="10.85546875" style="117" customWidth="1"/>
    <col min="9990" max="9990" width="7.28515625" style="117" customWidth="1"/>
    <col min="9991" max="9991" width="6" style="117" customWidth="1"/>
    <col min="9992" max="9992" width="10.7109375" style="117" customWidth="1"/>
    <col min="9993" max="9993" width="6.85546875" style="117" customWidth="1"/>
    <col min="9994" max="9994" width="4.5703125" style="117" customWidth="1"/>
    <col min="9995" max="9995" width="6.7109375" style="117" customWidth="1"/>
    <col min="9996" max="9996" width="6.140625" style="117" customWidth="1"/>
    <col min="9997" max="9997" width="5.5703125" style="117" customWidth="1"/>
    <col min="9998" max="9999" width="4.42578125" style="117" customWidth="1"/>
    <col min="10000" max="10000" width="5.42578125" style="117" customWidth="1"/>
    <col min="10001" max="10001" width="5.85546875" style="117" customWidth="1"/>
    <col min="10002" max="10002" width="3.42578125" style="117" customWidth="1"/>
    <col min="10003" max="10203" width="9.140625" style="117"/>
    <col min="10204" max="10204" width="2.5703125" style="117" customWidth="1"/>
    <col min="10205" max="10205" width="13.28515625" style="117" customWidth="1"/>
    <col min="10206" max="10207" width="2.42578125" style="117" customWidth="1"/>
    <col min="10208" max="10208" width="13.28515625" style="117" customWidth="1"/>
    <col min="10209" max="10209" width="2.42578125" style="117" customWidth="1"/>
    <col min="10210" max="10212" width="8.7109375" style="117" customWidth="1"/>
    <col min="10213" max="10215" width="12.140625" style="117" customWidth="1"/>
    <col min="10216" max="10240" width="9.140625" style="117"/>
    <col min="10241" max="10241" width="2.5703125" style="117" customWidth="1"/>
    <col min="10242" max="10242" width="10.28515625" style="117" customWidth="1"/>
    <col min="10243" max="10243" width="4.140625" style="117" customWidth="1"/>
    <col min="10244" max="10244" width="2.42578125" style="117" customWidth="1"/>
    <col min="10245" max="10245" width="10.85546875" style="117" customWidth="1"/>
    <col min="10246" max="10246" width="7.28515625" style="117" customWidth="1"/>
    <col min="10247" max="10247" width="6" style="117" customWidth="1"/>
    <col min="10248" max="10248" width="10.7109375" style="117" customWidth="1"/>
    <col min="10249" max="10249" width="6.85546875" style="117" customWidth="1"/>
    <col min="10250" max="10250" width="4.5703125" style="117" customWidth="1"/>
    <col min="10251" max="10251" width="6.7109375" style="117" customWidth="1"/>
    <col min="10252" max="10252" width="6.140625" style="117" customWidth="1"/>
    <col min="10253" max="10253" width="5.5703125" style="117" customWidth="1"/>
    <col min="10254" max="10255" width="4.42578125" style="117" customWidth="1"/>
    <col min="10256" max="10256" width="5.42578125" style="117" customWidth="1"/>
    <col min="10257" max="10257" width="5.85546875" style="117" customWidth="1"/>
    <col min="10258" max="10258" width="3.42578125" style="117" customWidth="1"/>
    <col min="10259" max="10459" width="9.140625" style="117"/>
    <col min="10460" max="10460" width="2.5703125" style="117" customWidth="1"/>
    <col min="10461" max="10461" width="13.28515625" style="117" customWidth="1"/>
    <col min="10462" max="10463" width="2.42578125" style="117" customWidth="1"/>
    <col min="10464" max="10464" width="13.28515625" style="117" customWidth="1"/>
    <col min="10465" max="10465" width="2.42578125" style="117" customWidth="1"/>
    <col min="10466" max="10468" width="8.7109375" style="117" customWidth="1"/>
    <col min="10469" max="10471" width="12.140625" style="117" customWidth="1"/>
    <col min="10472" max="10496" width="9.140625" style="117"/>
    <col min="10497" max="10497" width="2.5703125" style="117" customWidth="1"/>
    <col min="10498" max="10498" width="10.28515625" style="117" customWidth="1"/>
    <col min="10499" max="10499" width="4.140625" style="117" customWidth="1"/>
    <col min="10500" max="10500" width="2.42578125" style="117" customWidth="1"/>
    <col min="10501" max="10501" width="10.85546875" style="117" customWidth="1"/>
    <col min="10502" max="10502" width="7.28515625" style="117" customWidth="1"/>
    <col min="10503" max="10503" width="6" style="117" customWidth="1"/>
    <col min="10504" max="10504" width="10.7109375" style="117" customWidth="1"/>
    <col min="10505" max="10505" width="6.85546875" style="117" customWidth="1"/>
    <col min="10506" max="10506" width="4.5703125" style="117" customWidth="1"/>
    <col min="10507" max="10507" width="6.7109375" style="117" customWidth="1"/>
    <col min="10508" max="10508" width="6.140625" style="117" customWidth="1"/>
    <col min="10509" max="10509" width="5.5703125" style="117" customWidth="1"/>
    <col min="10510" max="10511" width="4.42578125" style="117" customWidth="1"/>
    <col min="10512" max="10512" width="5.42578125" style="117" customWidth="1"/>
    <col min="10513" max="10513" width="5.85546875" style="117" customWidth="1"/>
    <col min="10514" max="10514" width="3.42578125" style="117" customWidth="1"/>
    <col min="10515" max="10715" width="9.140625" style="117"/>
    <col min="10716" max="10716" width="2.5703125" style="117" customWidth="1"/>
    <col min="10717" max="10717" width="13.28515625" style="117" customWidth="1"/>
    <col min="10718" max="10719" width="2.42578125" style="117" customWidth="1"/>
    <col min="10720" max="10720" width="13.28515625" style="117" customWidth="1"/>
    <col min="10721" max="10721" width="2.42578125" style="117" customWidth="1"/>
    <col min="10722" max="10724" width="8.7109375" style="117" customWidth="1"/>
    <col min="10725" max="10727" width="12.140625" style="117" customWidth="1"/>
    <col min="10728" max="10752" width="9.140625" style="117"/>
    <col min="10753" max="10753" width="2.5703125" style="117" customWidth="1"/>
    <col min="10754" max="10754" width="10.28515625" style="117" customWidth="1"/>
    <col min="10755" max="10755" width="4.140625" style="117" customWidth="1"/>
    <col min="10756" max="10756" width="2.42578125" style="117" customWidth="1"/>
    <col min="10757" max="10757" width="10.85546875" style="117" customWidth="1"/>
    <col min="10758" max="10758" width="7.28515625" style="117" customWidth="1"/>
    <col min="10759" max="10759" width="6" style="117" customWidth="1"/>
    <col min="10760" max="10760" width="10.7109375" style="117" customWidth="1"/>
    <col min="10761" max="10761" width="6.85546875" style="117" customWidth="1"/>
    <col min="10762" max="10762" width="4.5703125" style="117" customWidth="1"/>
    <col min="10763" max="10763" width="6.7109375" style="117" customWidth="1"/>
    <col min="10764" max="10764" width="6.140625" style="117" customWidth="1"/>
    <col min="10765" max="10765" width="5.5703125" style="117" customWidth="1"/>
    <col min="10766" max="10767" width="4.42578125" style="117" customWidth="1"/>
    <col min="10768" max="10768" width="5.42578125" style="117" customWidth="1"/>
    <col min="10769" max="10769" width="5.85546875" style="117" customWidth="1"/>
    <col min="10770" max="10770" width="3.42578125" style="117" customWidth="1"/>
    <col min="10771" max="10971" width="9.140625" style="117"/>
    <col min="10972" max="10972" width="2.5703125" style="117" customWidth="1"/>
    <col min="10973" max="10973" width="13.28515625" style="117" customWidth="1"/>
    <col min="10974" max="10975" width="2.42578125" style="117" customWidth="1"/>
    <col min="10976" max="10976" width="13.28515625" style="117" customWidth="1"/>
    <col min="10977" max="10977" width="2.42578125" style="117" customWidth="1"/>
    <col min="10978" max="10980" width="8.7109375" style="117" customWidth="1"/>
    <col min="10981" max="10983" width="12.140625" style="117" customWidth="1"/>
    <col min="10984" max="11008" width="9.140625" style="117"/>
    <col min="11009" max="11009" width="2.5703125" style="117" customWidth="1"/>
    <col min="11010" max="11010" width="10.28515625" style="117" customWidth="1"/>
    <col min="11011" max="11011" width="4.140625" style="117" customWidth="1"/>
    <col min="11012" max="11012" width="2.42578125" style="117" customWidth="1"/>
    <col min="11013" max="11013" width="10.85546875" style="117" customWidth="1"/>
    <col min="11014" max="11014" width="7.28515625" style="117" customWidth="1"/>
    <col min="11015" max="11015" width="6" style="117" customWidth="1"/>
    <col min="11016" max="11016" width="10.7109375" style="117" customWidth="1"/>
    <col min="11017" max="11017" width="6.85546875" style="117" customWidth="1"/>
    <col min="11018" max="11018" width="4.5703125" style="117" customWidth="1"/>
    <col min="11019" max="11019" width="6.7109375" style="117" customWidth="1"/>
    <col min="11020" max="11020" width="6.140625" style="117" customWidth="1"/>
    <col min="11021" max="11021" width="5.5703125" style="117" customWidth="1"/>
    <col min="11022" max="11023" width="4.42578125" style="117" customWidth="1"/>
    <col min="11024" max="11024" width="5.42578125" style="117" customWidth="1"/>
    <col min="11025" max="11025" width="5.85546875" style="117" customWidth="1"/>
    <col min="11026" max="11026" width="3.42578125" style="117" customWidth="1"/>
    <col min="11027" max="11227" width="9.140625" style="117"/>
    <col min="11228" max="11228" width="2.5703125" style="117" customWidth="1"/>
    <col min="11229" max="11229" width="13.28515625" style="117" customWidth="1"/>
    <col min="11230" max="11231" width="2.42578125" style="117" customWidth="1"/>
    <col min="11232" max="11232" width="13.28515625" style="117" customWidth="1"/>
    <col min="11233" max="11233" width="2.42578125" style="117" customWidth="1"/>
    <col min="11234" max="11236" width="8.7109375" style="117" customWidth="1"/>
    <col min="11237" max="11239" width="12.140625" style="117" customWidth="1"/>
    <col min="11240" max="11264" width="9.140625" style="117"/>
    <col min="11265" max="11265" width="2.5703125" style="117" customWidth="1"/>
    <col min="11266" max="11266" width="10.28515625" style="117" customWidth="1"/>
    <col min="11267" max="11267" width="4.140625" style="117" customWidth="1"/>
    <col min="11268" max="11268" width="2.42578125" style="117" customWidth="1"/>
    <col min="11269" max="11269" width="10.85546875" style="117" customWidth="1"/>
    <col min="11270" max="11270" width="7.28515625" style="117" customWidth="1"/>
    <col min="11271" max="11271" width="6" style="117" customWidth="1"/>
    <col min="11272" max="11272" width="10.7109375" style="117" customWidth="1"/>
    <col min="11273" max="11273" width="6.85546875" style="117" customWidth="1"/>
    <col min="11274" max="11274" width="4.5703125" style="117" customWidth="1"/>
    <col min="11275" max="11275" width="6.7109375" style="117" customWidth="1"/>
    <col min="11276" max="11276" width="6.140625" style="117" customWidth="1"/>
    <col min="11277" max="11277" width="5.5703125" style="117" customWidth="1"/>
    <col min="11278" max="11279" width="4.42578125" style="117" customWidth="1"/>
    <col min="11280" max="11280" width="5.42578125" style="117" customWidth="1"/>
    <col min="11281" max="11281" width="5.85546875" style="117" customWidth="1"/>
    <col min="11282" max="11282" width="3.42578125" style="117" customWidth="1"/>
    <col min="11283" max="11483" width="9.140625" style="117"/>
    <col min="11484" max="11484" width="2.5703125" style="117" customWidth="1"/>
    <col min="11485" max="11485" width="13.28515625" style="117" customWidth="1"/>
    <col min="11486" max="11487" width="2.42578125" style="117" customWidth="1"/>
    <col min="11488" max="11488" width="13.28515625" style="117" customWidth="1"/>
    <col min="11489" max="11489" width="2.42578125" style="117" customWidth="1"/>
    <col min="11490" max="11492" width="8.7109375" style="117" customWidth="1"/>
    <col min="11493" max="11495" width="12.140625" style="117" customWidth="1"/>
    <col min="11496" max="11520" width="9.140625" style="117"/>
    <col min="11521" max="11521" width="2.5703125" style="117" customWidth="1"/>
    <col min="11522" max="11522" width="10.28515625" style="117" customWidth="1"/>
    <col min="11523" max="11523" width="4.140625" style="117" customWidth="1"/>
    <col min="11524" max="11524" width="2.42578125" style="117" customWidth="1"/>
    <col min="11525" max="11525" width="10.85546875" style="117" customWidth="1"/>
    <col min="11526" max="11526" width="7.28515625" style="117" customWidth="1"/>
    <col min="11527" max="11527" width="6" style="117" customWidth="1"/>
    <col min="11528" max="11528" width="10.7109375" style="117" customWidth="1"/>
    <col min="11529" max="11529" width="6.85546875" style="117" customWidth="1"/>
    <col min="11530" max="11530" width="4.5703125" style="117" customWidth="1"/>
    <col min="11531" max="11531" width="6.7109375" style="117" customWidth="1"/>
    <col min="11532" max="11532" width="6.140625" style="117" customWidth="1"/>
    <col min="11533" max="11533" width="5.5703125" style="117" customWidth="1"/>
    <col min="11534" max="11535" width="4.42578125" style="117" customWidth="1"/>
    <col min="11536" max="11536" width="5.42578125" style="117" customWidth="1"/>
    <col min="11537" max="11537" width="5.85546875" style="117" customWidth="1"/>
    <col min="11538" max="11538" width="3.42578125" style="117" customWidth="1"/>
    <col min="11539" max="11739" width="9.140625" style="117"/>
    <col min="11740" max="11740" width="2.5703125" style="117" customWidth="1"/>
    <col min="11741" max="11741" width="13.28515625" style="117" customWidth="1"/>
    <col min="11742" max="11743" width="2.42578125" style="117" customWidth="1"/>
    <col min="11744" max="11744" width="13.28515625" style="117" customWidth="1"/>
    <col min="11745" max="11745" width="2.42578125" style="117" customWidth="1"/>
    <col min="11746" max="11748" width="8.7109375" style="117" customWidth="1"/>
    <col min="11749" max="11751" width="12.140625" style="117" customWidth="1"/>
    <col min="11752" max="11776" width="9.140625" style="117"/>
    <col min="11777" max="11777" width="2.5703125" style="117" customWidth="1"/>
    <col min="11778" max="11778" width="10.28515625" style="117" customWidth="1"/>
    <col min="11779" max="11779" width="4.140625" style="117" customWidth="1"/>
    <col min="11780" max="11780" width="2.42578125" style="117" customWidth="1"/>
    <col min="11781" max="11781" width="10.85546875" style="117" customWidth="1"/>
    <col min="11782" max="11782" width="7.28515625" style="117" customWidth="1"/>
    <col min="11783" max="11783" width="6" style="117" customWidth="1"/>
    <col min="11784" max="11784" width="10.7109375" style="117" customWidth="1"/>
    <col min="11785" max="11785" width="6.85546875" style="117" customWidth="1"/>
    <col min="11786" max="11786" width="4.5703125" style="117" customWidth="1"/>
    <col min="11787" max="11787" width="6.7109375" style="117" customWidth="1"/>
    <col min="11788" max="11788" width="6.140625" style="117" customWidth="1"/>
    <col min="11789" max="11789" width="5.5703125" style="117" customWidth="1"/>
    <col min="11790" max="11791" width="4.42578125" style="117" customWidth="1"/>
    <col min="11792" max="11792" width="5.42578125" style="117" customWidth="1"/>
    <col min="11793" max="11793" width="5.85546875" style="117" customWidth="1"/>
    <col min="11794" max="11794" width="3.42578125" style="117" customWidth="1"/>
    <col min="11795" max="11995" width="9.140625" style="117"/>
    <col min="11996" max="11996" width="2.5703125" style="117" customWidth="1"/>
    <col min="11997" max="11997" width="13.28515625" style="117" customWidth="1"/>
    <col min="11998" max="11999" width="2.42578125" style="117" customWidth="1"/>
    <col min="12000" max="12000" width="13.28515625" style="117" customWidth="1"/>
    <col min="12001" max="12001" width="2.42578125" style="117" customWidth="1"/>
    <col min="12002" max="12004" width="8.7109375" style="117" customWidth="1"/>
    <col min="12005" max="12007" width="12.140625" style="117" customWidth="1"/>
    <col min="12008" max="12032" width="9.140625" style="117"/>
    <col min="12033" max="12033" width="2.5703125" style="117" customWidth="1"/>
    <col min="12034" max="12034" width="10.28515625" style="117" customWidth="1"/>
    <col min="12035" max="12035" width="4.140625" style="117" customWidth="1"/>
    <col min="12036" max="12036" width="2.42578125" style="117" customWidth="1"/>
    <col min="12037" max="12037" width="10.85546875" style="117" customWidth="1"/>
    <col min="12038" max="12038" width="7.28515625" style="117" customWidth="1"/>
    <col min="12039" max="12039" width="6" style="117" customWidth="1"/>
    <col min="12040" max="12040" width="10.7109375" style="117" customWidth="1"/>
    <col min="12041" max="12041" width="6.85546875" style="117" customWidth="1"/>
    <col min="12042" max="12042" width="4.5703125" style="117" customWidth="1"/>
    <col min="12043" max="12043" width="6.7109375" style="117" customWidth="1"/>
    <col min="12044" max="12044" width="6.140625" style="117" customWidth="1"/>
    <col min="12045" max="12045" width="5.5703125" style="117" customWidth="1"/>
    <col min="12046" max="12047" width="4.42578125" style="117" customWidth="1"/>
    <col min="12048" max="12048" width="5.42578125" style="117" customWidth="1"/>
    <col min="12049" max="12049" width="5.85546875" style="117" customWidth="1"/>
    <col min="12050" max="12050" width="3.42578125" style="117" customWidth="1"/>
    <col min="12051" max="12251" width="9.140625" style="117"/>
    <col min="12252" max="12252" width="2.5703125" style="117" customWidth="1"/>
    <col min="12253" max="12253" width="13.28515625" style="117" customWidth="1"/>
    <col min="12254" max="12255" width="2.42578125" style="117" customWidth="1"/>
    <col min="12256" max="12256" width="13.28515625" style="117" customWidth="1"/>
    <col min="12257" max="12257" width="2.42578125" style="117" customWidth="1"/>
    <col min="12258" max="12260" width="8.7109375" style="117" customWidth="1"/>
    <col min="12261" max="12263" width="12.140625" style="117" customWidth="1"/>
    <col min="12264" max="12288" width="9.140625" style="117"/>
    <col min="12289" max="12289" width="2.5703125" style="117" customWidth="1"/>
    <col min="12290" max="12290" width="10.28515625" style="117" customWidth="1"/>
    <col min="12291" max="12291" width="4.140625" style="117" customWidth="1"/>
    <col min="12292" max="12292" width="2.42578125" style="117" customWidth="1"/>
    <col min="12293" max="12293" width="10.85546875" style="117" customWidth="1"/>
    <col min="12294" max="12294" width="7.28515625" style="117" customWidth="1"/>
    <col min="12295" max="12295" width="6" style="117" customWidth="1"/>
    <col min="12296" max="12296" width="10.7109375" style="117" customWidth="1"/>
    <col min="12297" max="12297" width="6.85546875" style="117" customWidth="1"/>
    <col min="12298" max="12298" width="4.5703125" style="117" customWidth="1"/>
    <col min="12299" max="12299" width="6.7109375" style="117" customWidth="1"/>
    <col min="12300" max="12300" width="6.140625" style="117" customWidth="1"/>
    <col min="12301" max="12301" width="5.5703125" style="117" customWidth="1"/>
    <col min="12302" max="12303" width="4.42578125" style="117" customWidth="1"/>
    <col min="12304" max="12304" width="5.42578125" style="117" customWidth="1"/>
    <col min="12305" max="12305" width="5.85546875" style="117" customWidth="1"/>
    <col min="12306" max="12306" width="3.42578125" style="117" customWidth="1"/>
    <col min="12307" max="12507" width="9.140625" style="117"/>
    <col min="12508" max="12508" width="2.5703125" style="117" customWidth="1"/>
    <col min="12509" max="12509" width="13.28515625" style="117" customWidth="1"/>
    <col min="12510" max="12511" width="2.42578125" style="117" customWidth="1"/>
    <col min="12512" max="12512" width="13.28515625" style="117" customWidth="1"/>
    <col min="12513" max="12513" width="2.42578125" style="117" customWidth="1"/>
    <col min="12514" max="12516" width="8.7109375" style="117" customWidth="1"/>
    <col min="12517" max="12519" width="12.140625" style="117" customWidth="1"/>
    <col min="12520" max="12544" width="9.140625" style="117"/>
    <col min="12545" max="12545" width="2.5703125" style="117" customWidth="1"/>
    <col min="12546" max="12546" width="10.28515625" style="117" customWidth="1"/>
    <col min="12547" max="12547" width="4.140625" style="117" customWidth="1"/>
    <col min="12548" max="12548" width="2.42578125" style="117" customWidth="1"/>
    <col min="12549" max="12549" width="10.85546875" style="117" customWidth="1"/>
    <col min="12550" max="12550" width="7.28515625" style="117" customWidth="1"/>
    <col min="12551" max="12551" width="6" style="117" customWidth="1"/>
    <col min="12552" max="12552" width="10.7109375" style="117" customWidth="1"/>
    <col min="12553" max="12553" width="6.85546875" style="117" customWidth="1"/>
    <col min="12554" max="12554" width="4.5703125" style="117" customWidth="1"/>
    <col min="12555" max="12555" width="6.7109375" style="117" customWidth="1"/>
    <col min="12556" max="12556" width="6.140625" style="117" customWidth="1"/>
    <col min="12557" max="12557" width="5.5703125" style="117" customWidth="1"/>
    <col min="12558" max="12559" width="4.42578125" style="117" customWidth="1"/>
    <col min="12560" max="12560" width="5.42578125" style="117" customWidth="1"/>
    <col min="12561" max="12561" width="5.85546875" style="117" customWidth="1"/>
    <col min="12562" max="12562" width="3.42578125" style="117" customWidth="1"/>
    <col min="12563" max="12763" width="9.140625" style="117"/>
    <col min="12764" max="12764" width="2.5703125" style="117" customWidth="1"/>
    <col min="12765" max="12765" width="13.28515625" style="117" customWidth="1"/>
    <col min="12766" max="12767" width="2.42578125" style="117" customWidth="1"/>
    <col min="12768" max="12768" width="13.28515625" style="117" customWidth="1"/>
    <col min="12769" max="12769" width="2.42578125" style="117" customWidth="1"/>
    <col min="12770" max="12772" width="8.7109375" style="117" customWidth="1"/>
    <col min="12773" max="12775" width="12.140625" style="117" customWidth="1"/>
    <col min="12776" max="12800" width="9.140625" style="117"/>
    <col min="12801" max="12801" width="2.5703125" style="117" customWidth="1"/>
    <col min="12802" max="12802" width="10.28515625" style="117" customWidth="1"/>
    <col min="12803" max="12803" width="4.140625" style="117" customWidth="1"/>
    <col min="12804" max="12804" width="2.42578125" style="117" customWidth="1"/>
    <col min="12805" max="12805" width="10.85546875" style="117" customWidth="1"/>
    <col min="12806" max="12806" width="7.28515625" style="117" customWidth="1"/>
    <col min="12807" max="12807" width="6" style="117" customWidth="1"/>
    <col min="12808" max="12808" width="10.7109375" style="117" customWidth="1"/>
    <col min="12809" max="12809" width="6.85546875" style="117" customWidth="1"/>
    <col min="12810" max="12810" width="4.5703125" style="117" customWidth="1"/>
    <col min="12811" max="12811" width="6.7109375" style="117" customWidth="1"/>
    <col min="12812" max="12812" width="6.140625" style="117" customWidth="1"/>
    <col min="12813" max="12813" width="5.5703125" style="117" customWidth="1"/>
    <col min="12814" max="12815" width="4.42578125" style="117" customWidth="1"/>
    <col min="12816" max="12816" width="5.42578125" style="117" customWidth="1"/>
    <col min="12817" max="12817" width="5.85546875" style="117" customWidth="1"/>
    <col min="12818" max="12818" width="3.42578125" style="117" customWidth="1"/>
    <col min="12819" max="13019" width="9.140625" style="117"/>
    <col min="13020" max="13020" width="2.5703125" style="117" customWidth="1"/>
    <col min="13021" max="13021" width="13.28515625" style="117" customWidth="1"/>
    <col min="13022" max="13023" width="2.42578125" style="117" customWidth="1"/>
    <col min="13024" max="13024" width="13.28515625" style="117" customWidth="1"/>
    <col min="13025" max="13025" width="2.42578125" style="117" customWidth="1"/>
    <col min="13026" max="13028" width="8.7109375" style="117" customWidth="1"/>
    <col min="13029" max="13031" width="12.140625" style="117" customWidth="1"/>
    <col min="13032" max="13056" width="9.140625" style="117"/>
    <col min="13057" max="13057" width="2.5703125" style="117" customWidth="1"/>
    <col min="13058" max="13058" width="10.28515625" style="117" customWidth="1"/>
    <col min="13059" max="13059" width="4.140625" style="117" customWidth="1"/>
    <col min="13060" max="13060" width="2.42578125" style="117" customWidth="1"/>
    <col min="13061" max="13061" width="10.85546875" style="117" customWidth="1"/>
    <col min="13062" max="13062" width="7.28515625" style="117" customWidth="1"/>
    <col min="13063" max="13063" width="6" style="117" customWidth="1"/>
    <col min="13064" max="13064" width="10.7109375" style="117" customWidth="1"/>
    <col min="13065" max="13065" width="6.85546875" style="117" customWidth="1"/>
    <col min="13066" max="13066" width="4.5703125" style="117" customWidth="1"/>
    <col min="13067" max="13067" width="6.7109375" style="117" customWidth="1"/>
    <col min="13068" max="13068" width="6.140625" style="117" customWidth="1"/>
    <col min="13069" max="13069" width="5.5703125" style="117" customWidth="1"/>
    <col min="13070" max="13071" width="4.42578125" style="117" customWidth="1"/>
    <col min="13072" max="13072" width="5.42578125" style="117" customWidth="1"/>
    <col min="13073" max="13073" width="5.85546875" style="117" customWidth="1"/>
    <col min="13074" max="13074" width="3.42578125" style="117" customWidth="1"/>
    <col min="13075" max="13275" width="9.140625" style="117"/>
    <col min="13276" max="13276" width="2.5703125" style="117" customWidth="1"/>
    <col min="13277" max="13277" width="13.28515625" style="117" customWidth="1"/>
    <col min="13278" max="13279" width="2.42578125" style="117" customWidth="1"/>
    <col min="13280" max="13280" width="13.28515625" style="117" customWidth="1"/>
    <col min="13281" max="13281" width="2.42578125" style="117" customWidth="1"/>
    <col min="13282" max="13284" width="8.7109375" style="117" customWidth="1"/>
    <col min="13285" max="13287" width="12.140625" style="117" customWidth="1"/>
    <col min="13288" max="13312" width="9.140625" style="117"/>
    <col min="13313" max="13313" width="2.5703125" style="117" customWidth="1"/>
    <col min="13314" max="13314" width="10.28515625" style="117" customWidth="1"/>
    <col min="13315" max="13315" width="4.140625" style="117" customWidth="1"/>
    <col min="13316" max="13316" width="2.42578125" style="117" customWidth="1"/>
    <col min="13317" max="13317" width="10.85546875" style="117" customWidth="1"/>
    <col min="13318" max="13318" width="7.28515625" style="117" customWidth="1"/>
    <col min="13319" max="13319" width="6" style="117" customWidth="1"/>
    <col min="13320" max="13320" width="10.7109375" style="117" customWidth="1"/>
    <col min="13321" max="13321" width="6.85546875" style="117" customWidth="1"/>
    <col min="13322" max="13322" width="4.5703125" style="117" customWidth="1"/>
    <col min="13323" max="13323" width="6.7109375" style="117" customWidth="1"/>
    <col min="13324" max="13324" width="6.140625" style="117" customWidth="1"/>
    <col min="13325" max="13325" width="5.5703125" style="117" customWidth="1"/>
    <col min="13326" max="13327" width="4.42578125" style="117" customWidth="1"/>
    <col min="13328" max="13328" width="5.42578125" style="117" customWidth="1"/>
    <col min="13329" max="13329" width="5.85546875" style="117" customWidth="1"/>
    <col min="13330" max="13330" width="3.42578125" style="117" customWidth="1"/>
    <col min="13331" max="13531" width="9.140625" style="117"/>
    <col min="13532" max="13532" width="2.5703125" style="117" customWidth="1"/>
    <col min="13533" max="13533" width="13.28515625" style="117" customWidth="1"/>
    <col min="13534" max="13535" width="2.42578125" style="117" customWidth="1"/>
    <col min="13536" max="13536" width="13.28515625" style="117" customWidth="1"/>
    <col min="13537" max="13537" width="2.42578125" style="117" customWidth="1"/>
    <col min="13538" max="13540" width="8.7109375" style="117" customWidth="1"/>
    <col min="13541" max="13543" width="12.140625" style="117" customWidth="1"/>
    <col min="13544" max="13568" width="9.140625" style="117"/>
    <col min="13569" max="13569" width="2.5703125" style="117" customWidth="1"/>
    <col min="13570" max="13570" width="10.28515625" style="117" customWidth="1"/>
    <col min="13571" max="13571" width="4.140625" style="117" customWidth="1"/>
    <col min="13572" max="13572" width="2.42578125" style="117" customWidth="1"/>
    <col min="13573" max="13573" width="10.85546875" style="117" customWidth="1"/>
    <col min="13574" max="13574" width="7.28515625" style="117" customWidth="1"/>
    <col min="13575" max="13575" width="6" style="117" customWidth="1"/>
    <col min="13576" max="13576" width="10.7109375" style="117" customWidth="1"/>
    <col min="13577" max="13577" width="6.85546875" style="117" customWidth="1"/>
    <col min="13578" max="13578" width="4.5703125" style="117" customWidth="1"/>
    <col min="13579" max="13579" width="6.7109375" style="117" customWidth="1"/>
    <col min="13580" max="13580" width="6.140625" style="117" customWidth="1"/>
    <col min="13581" max="13581" width="5.5703125" style="117" customWidth="1"/>
    <col min="13582" max="13583" width="4.42578125" style="117" customWidth="1"/>
    <col min="13584" max="13584" width="5.42578125" style="117" customWidth="1"/>
    <col min="13585" max="13585" width="5.85546875" style="117" customWidth="1"/>
    <col min="13586" max="13586" width="3.42578125" style="117" customWidth="1"/>
    <col min="13587" max="13787" width="9.140625" style="117"/>
    <col min="13788" max="13788" width="2.5703125" style="117" customWidth="1"/>
    <col min="13789" max="13789" width="13.28515625" style="117" customWidth="1"/>
    <col min="13790" max="13791" width="2.42578125" style="117" customWidth="1"/>
    <col min="13792" max="13792" width="13.28515625" style="117" customWidth="1"/>
    <col min="13793" max="13793" width="2.42578125" style="117" customWidth="1"/>
    <col min="13794" max="13796" width="8.7109375" style="117" customWidth="1"/>
    <col min="13797" max="13799" width="12.140625" style="117" customWidth="1"/>
    <col min="13800" max="13824" width="9.140625" style="117"/>
    <col min="13825" max="13825" width="2.5703125" style="117" customWidth="1"/>
    <col min="13826" max="13826" width="10.28515625" style="117" customWidth="1"/>
    <col min="13827" max="13827" width="4.140625" style="117" customWidth="1"/>
    <col min="13828" max="13828" width="2.42578125" style="117" customWidth="1"/>
    <col min="13829" max="13829" width="10.85546875" style="117" customWidth="1"/>
    <col min="13830" max="13830" width="7.28515625" style="117" customWidth="1"/>
    <col min="13831" max="13831" width="6" style="117" customWidth="1"/>
    <col min="13832" max="13832" width="10.7109375" style="117" customWidth="1"/>
    <col min="13833" max="13833" width="6.85546875" style="117" customWidth="1"/>
    <col min="13834" max="13834" width="4.5703125" style="117" customWidth="1"/>
    <col min="13835" max="13835" width="6.7109375" style="117" customWidth="1"/>
    <col min="13836" max="13836" width="6.140625" style="117" customWidth="1"/>
    <col min="13837" max="13837" width="5.5703125" style="117" customWidth="1"/>
    <col min="13838" max="13839" width="4.42578125" style="117" customWidth="1"/>
    <col min="13840" max="13840" width="5.42578125" style="117" customWidth="1"/>
    <col min="13841" max="13841" width="5.85546875" style="117" customWidth="1"/>
    <col min="13842" max="13842" width="3.42578125" style="117" customWidth="1"/>
    <col min="13843" max="14043" width="9.140625" style="117"/>
    <col min="14044" max="14044" width="2.5703125" style="117" customWidth="1"/>
    <col min="14045" max="14045" width="13.28515625" style="117" customWidth="1"/>
    <col min="14046" max="14047" width="2.42578125" style="117" customWidth="1"/>
    <col min="14048" max="14048" width="13.28515625" style="117" customWidth="1"/>
    <col min="14049" max="14049" width="2.42578125" style="117" customWidth="1"/>
    <col min="14050" max="14052" width="8.7109375" style="117" customWidth="1"/>
    <col min="14053" max="14055" width="12.140625" style="117" customWidth="1"/>
    <col min="14056" max="14080" width="9.140625" style="117"/>
    <col min="14081" max="14081" width="2.5703125" style="117" customWidth="1"/>
    <col min="14082" max="14082" width="10.28515625" style="117" customWidth="1"/>
    <col min="14083" max="14083" width="4.140625" style="117" customWidth="1"/>
    <col min="14084" max="14084" width="2.42578125" style="117" customWidth="1"/>
    <col min="14085" max="14085" width="10.85546875" style="117" customWidth="1"/>
    <col min="14086" max="14086" width="7.28515625" style="117" customWidth="1"/>
    <col min="14087" max="14087" width="6" style="117" customWidth="1"/>
    <col min="14088" max="14088" width="10.7109375" style="117" customWidth="1"/>
    <col min="14089" max="14089" width="6.85546875" style="117" customWidth="1"/>
    <col min="14090" max="14090" width="4.5703125" style="117" customWidth="1"/>
    <col min="14091" max="14091" width="6.7109375" style="117" customWidth="1"/>
    <col min="14092" max="14092" width="6.140625" style="117" customWidth="1"/>
    <col min="14093" max="14093" width="5.5703125" style="117" customWidth="1"/>
    <col min="14094" max="14095" width="4.42578125" style="117" customWidth="1"/>
    <col min="14096" max="14096" width="5.42578125" style="117" customWidth="1"/>
    <col min="14097" max="14097" width="5.85546875" style="117" customWidth="1"/>
    <col min="14098" max="14098" width="3.42578125" style="117" customWidth="1"/>
    <col min="14099" max="14299" width="9.140625" style="117"/>
    <col min="14300" max="14300" width="2.5703125" style="117" customWidth="1"/>
    <col min="14301" max="14301" width="13.28515625" style="117" customWidth="1"/>
    <col min="14302" max="14303" width="2.42578125" style="117" customWidth="1"/>
    <col min="14304" max="14304" width="13.28515625" style="117" customWidth="1"/>
    <col min="14305" max="14305" width="2.42578125" style="117" customWidth="1"/>
    <col min="14306" max="14308" width="8.7109375" style="117" customWidth="1"/>
    <col min="14309" max="14311" width="12.140625" style="117" customWidth="1"/>
    <col min="14312" max="14336" width="9.140625" style="117"/>
    <col min="14337" max="14337" width="2.5703125" style="117" customWidth="1"/>
    <col min="14338" max="14338" width="10.28515625" style="117" customWidth="1"/>
    <col min="14339" max="14339" width="4.140625" style="117" customWidth="1"/>
    <col min="14340" max="14340" width="2.42578125" style="117" customWidth="1"/>
    <col min="14341" max="14341" width="10.85546875" style="117" customWidth="1"/>
    <col min="14342" max="14342" width="7.28515625" style="117" customWidth="1"/>
    <col min="14343" max="14343" width="6" style="117" customWidth="1"/>
    <col min="14344" max="14344" width="10.7109375" style="117" customWidth="1"/>
    <col min="14345" max="14345" width="6.85546875" style="117" customWidth="1"/>
    <col min="14346" max="14346" width="4.5703125" style="117" customWidth="1"/>
    <col min="14347" max="14347" width="6.7109375" style="117" customWidth="1"/>
    <col min="14348" max="14348" width="6.140625" style="117" customWidth="1"/>
    <col min="14349" max="14349" width="5.5703125" style="117" customWidth="1"/>
    <col min="14350" max="14351" width="4.42578125" style="117" customWidth="1"/>
    <col min="14352" max="14352" width="5.42578125" style="117" customWidth="1"/>
    <col min="14353" max="14353" width="5.85546875" style="117" customWidth="1"/>
    <col min="14354" max="14354" width="3.42578125" style="117" customWidth="1"/>
    <col min="14355" max="14555" width="9.140625" style="117"/>
    <col min="14556" max="14556" width="2.5703125" style="117" customWidth="1"/>
    <col min="14557" max="14557" width="13.28515625" style="117" customWidth="1"/>
    <col min="14558" max="14559" width="2.42578125" style="117" customWidth="1"/>
    <col min="14560" max="14560" width="13.28515625" style="117" customWidth="1"/>
    <col min="14561" max="14561" width="2.42578125" style="117" customWidth="1"/>
    <col min="14562" max="14564" width="8.7109375" style="117" customWidth="1"/>
    <col min="14565" max="14567" width="12.140625" style="117" customWidth="1"/>
    <col min="14568" max="14592" width="9.140625" style="117"/>
    <col min="14593" max="14593" width="2.5703125" style="117" customWidth="1"/>
    <col min="14594" max="14594" width="10.28515625" style="117" customWidth="1"/>
    <col min="14595" max="14595" width="4.140625" style="117" customWidth="1"/>
    <col min="14596" max="14596" width="2.42578125" style="117" customWidth="1"/>
    <col min="14597" max="14597" width="10.85546875" style="117" customWidth="1"/>
    <col min="14598" max="14598" width="7.28515625" style="117" customWidth="1"/>
    <col min="14599" max="14599" width="6" style="117" customWidth="1"/>
    <col min="14600" max="14600" width="10.7109375" style="117" customWidth="1"/>
    <col min="14601" max="14601" width="6.85546875" style="117" customWidth="1"/>
    <col min="14602" max="14602" width="4.5703125" style="117" customWidth="1"/>
    <col min="14603" max="14603" width="6.7109375" style="117" customWidth="1"/>
    <col min="14604" max="14604" width="6.140625" style="117" customWidth="1"/>
    <col min="14605" max="14605" width="5.5703125" style="117" customWidth="1"/>
    <col min="14606" max="14607" width="4.42578125" style="117" customWidth="1"/>
    <col min="14608" max="14608" width="5.42578125" style="117" customWidth="1"/>
    <col min="14609" max="14609" width="5.85546875" style="117" customWidth="1"/>
    <col min="14610" max="14610" width="3.42578125" style="117" customWidth="1"/>
    <col min="14611" max="14811" width="9.140625" style="117"/>
    <col min="14812" max="14812" width="2.5703125" style="117" customWidth="1"/>
    <col min="14813" max="14813" width="13.28515625" style="117" customWidth="1"/>
    <col min="14814" max="14815" width="2.42578125" style="117" customWidth="1"/>
    <col min="14816" max="14816" width="13.28515625" style="117" customWidth="1"/>
    <col min="14817" max="14817" width="2.42578125" style="117" customWidth="1"/>
    <col min="14818" max="14820" width="8.7109375" style="117" customWidth="1"/>
    <col min="14821" max="14823" width="12.140625" style="117" customWidth="1"/>
    <col min="14824" max="14848" width="9.140625" style="117"/>
    <col min="14849" max="14849" width="2.5703125" style="117" customWidth="1"/>
    <col min="14850" max="14850" width="10.28515625" style="117" customWidth="1"/>
    <col min="14851" max="14851" width="4.140625" style="117" customWidth="1"/>
    <col min="14852" max="14852" width="2.42578125" style="117" customWidth="1"/>
    <col min="14853" max="14853" width="10.85546875" style="117" customWidth="1"/>
    <col min="14854" max="14854" width="7.28515625" style="117" customWidth="1"/>
    <col min="14855" max="14855" width="6" style="117" customWidth="1"/>
    <col min="14856" max="14856" width="10.7109375" style="117" customWidth="1"/>
    <col min="14857" max="14857" width="6.85546875" style="117" customWidth="1"/>
    <col min="14858" max="14858" width="4.5703125" style="117" customWidth="1"/>
    <col min="14859" max="14859" width="6.7109375" style="117" customWidth="1"/>
    <col min="14860" max="14860" width="6.140625" style="117" customWidth="1"/>
    <col min="14861" max="14861" width="5.5703125" style="117" customWidth="1"/>
    <col min="14862" max="14863" width="4.42578125" style="117" customWidth="1"/>
    <col min="14864" max="14864" width="5.42578125" style="117" customWidth="1"/>
    <col min="14865" max="14865" width="5.85546875" style="117" customWidth="1"/>
    <col min="14866" max="14866" width="3.42578125" style="117" customWidth="1"/>
    <col min="14867" max="15067" width="9.140625" style="117"/>
    <col min="15068" max="15068" width="2.5703125" style="117" customWidth="1"/>
    <col min="15069" max="15069" width="13.28515625" style="117" customWidth="1"/>
    <col min="15070" max="15071" width="2.42578125" style="117" customWidth="1"/>
    <col min="15072" max="15072" width="13.28515625" style="117" customWidth="1"/>
    <col min="15073" max="15073" width="2.42578125" style="117" customWidth="1"/>
    <col min="15074" max="15076" width="8.7109375" style="117" customWidth="1"/>
    <col min="15077" max="15079" width="12.140625" style="117" customWidth="1"/>
    <col min="15080" max="15104" width="9.140625" style="117"/>
    <col min="15105" max="15105" width="2.5703125" style="117" customWidth="1"/>
    <col min="15106" max="15106" width="10.28515625" style="117" customWidth="1"/>
    <col min="15107" max="15107" width="4.140625" style="117" customWidth="1"/>
    <col min="15108" max="15108" width="2.42578125" style="117" customWidth="1"/>
    <col min="15109" max="15109" width="10.85546875" style="117" customWidth="1"/>
    <col min="15110" max="15110" width="7.28515625" style="117" customWidth="1"/>
    <col min="15111" max="15111" width="6" style="117" customWidth="1"/>
    <col min="15112" max="15112" width="10.7109375" style="117" customWidth="1"/>
    <col min="15113" max="15113" width="6.85546875" style="117" customWidth="1"/>
    <col min="15114" max="15114" width="4.5703125" style="117" customWidth="1"/>
    <col min="15115" max="15115" width="6.7109375" style="117" customWidth="1"/>
    <col min="15116" max="15116" width="6.140625" style="117" customWidth="1"/>
    <col min="15117" max="15117" width="5.5703125" style="117" customWidth="1"/>
    <col min="15118" max="15119" width="4.42578125" style="117" customWidth="1"/>
    <col min="15120" max="15120" width="5.42578125" style="117" customWidth="1"/>
    <col min="15121" max="15121" width="5.85546875" style="117" customWidth="1"/>
    <col min="15122" max="15122" width="3.42578125" style="117" customWidth="1"/>
    <col min="15123" max="15323" width="9.140625" style="117"/>
    <col min="15324" max="15324" width="2.5703125" style="117" customWidth="1"/>
    <col min="15325" max="15325" width="13.28515625" style="117" customWidth="1"/>
    <col min="15326" max="15327" width="2.42578125" style="117" customWidth="1"/>
    <col min="15328" max="15328" width="13.28515625" style="117" customWidth="1"/>
    <col min="15329" max="15329" width="2.42578125" style="117" customWidth="1"/>
    <col min="15330" max="15332" width="8.7109375" style="117" customWidth="1"/>
    <col min="15333" max="15335" width="12.140625" style="117" customWidth="1"/>
    <col min="15336" max="15360" width="9.140625" style="117"/>
    <col min="15361" max="15361" width="2.5703125" style="117" customWidth="1"/>
    <col min="15362" max="15362" width="10.28515625" style="117" customWidth="1"/>
    <col min="15363" max="15363" width="4.140625" style="117" customWidth="1"/>
    <col min="15364" max="15364" width="2.42578125" style="117" customWidth="1"/>
    <col min="15365" max="15365" width="10.85546875" style="117" customWidth="1"/>
    <col min="15366" max="15366" width="7.28515625" style="117" customWidth="1"/>
    <col min="15367" max="15367" width="6" style="117" customWidth="1"/>
    <col min="15368" max="15368" width="10.7109375" style="117" customWidth="1"/>
    <col min="15369" max="15369" width="6.85546875" style="117" customWidth="1"/>
    <col min="15370" max="15370" width="4.5703125" style="117" customWidth="1"/>
    <col min="15371" max="15371" width="6.7109375" style="117" customWidth="1"/>
    <col min="15372" max="15372" width="6.140625" style="117" customWidth="1"/>
    <col min="15373" max="15373" width="5.5703125" style="117" customWidth="1"/>
    <col min="15374" max="15375" width="4.42578125" style="117" customWidth="1"/>
    <col min="15376" max="15376" width="5.42578125" style="117" customWidth="1"/>
    <col min="15377" max="15377" width="5.85546875" style="117" customWidth="1"/>
    <col min="15378" max="15378" width="3.42578125" style="117" customWidth="1"/>
    <col min="15379" max="15579" width="9.140625" style="117"/>
    <col min="15580" max="15580" width="2.5703125" style="117" customWidth="1"/>
    <col min="15581" max="15581" width="13.28515625" style="117" customWidth="1"/>
    <col min="15582" max="15583" width="2.42578125" style="117" customWidth="1"/>
    <col min="15584" max="15584" width="13.28515625" style="117" customWidth="1"/>
    <col min="15585" max="15585" width="2.42578125" style="117" customWidth="1"/>
    <col min="15586" max="15588" width="8.7109375" style="117" customWidth="1"/>
    <col min="15589" max="15591" width="12.140625" style="117" customWidth="1"/>
    <col min="15592" max="15616" width="9.140625" style="117"/>
    <col min="15617" max="15617" width="2.5703125" style="117" customWidth="1"/>
    <col min="15618" max="15618" width="10.28515625" style="117" customWidth="1"/>
    <col min="15619" max="15619" width="4.140625" style="117" customWidth="1"/>
    <col min="15620" max="15620" width="2.42578125" style="117" customWidth="1"/>
    <col min="15621" max="15621" width="10.85546875" style="117" customWidth="1"/>
    <col min="15622" max="15622" width="7.28515625" style="117" customWidth="1"/>
    <col min="15623" max="15623" width="6" style="117" customWidth="1"/>
    <col min="15624" max="15624" width="10.7109375" style="117" customWidth="1"/>
    <col min="15625" max="15625" width="6.85546875" style="117" customWidth="1"/>
    <col min="15626" max="15626" width="4.5703125" style="117" customWidth="1"/>
    <col min="15627" max="15627" width="6.7109375" style="117" customWidth="1"/>
    <col min="15628" max="15628" width="6.140625" style="117" customWidth="1"/>
    <col min="15629" max="15629" width="5.5703125" style="117" customWidth="1"/>
    <col min="15630" max="15631" width="4.42578125" style="117" customWidth="1"/>
    <col min="15632" max="15632" width="5.42578125" style="117" customWidth="1"/>
    <col min="15633" max="15633" width="5.85546875" style="117" customWidth="1"/>
    <col min="15634" max="15634" width="3.42578125" style="117" customWidth="1"/>
    <col min="15635" max="15835" width="9.140625" style="117"/>
    <col min="15836" max="15836" width="2.5703125" style="117" customWidth="1"/>
    <col min="15837" max="15837" width="13.28515625" style="117" customWidth="1"/>
    <col min="15838" max="15839" width="2.42578125" style="117" customWidth="1"/>
    <col min="15840" max="15840" width="13.28515625" style="117" customWidth="1"/>
    <col min="15841" max="15841" width="2.42578125" style="117" customWidth="1"/>
    <col min="15842" max="15844" width="8.7109375" style="117" customWidth="1"/>
    <col min="15845" max="15847" width="12.140625" style="117" customWidth="1"/>
    <col min="15848" max="15872" width="9.140625" style="117"/>
    <col min="15873" max="15873" width="2.5703125" style="117" customWidth="1"/>
    <col min="15874" max="15874" width="10.28515625" style="117" customWidth="1"/>
    <col min="15875" max="15875" width="4.140625" style="117" customWidth="1"/>
    <col min="15876" max="15876" width="2.42578125" style="117" customWidth="1"/>
    <col min="15877" max="15877" width="10.85546875" style="117" customWidth="1"/>
    <col min="15878" max="15878" width="7.28515625" style="117" customWidth="1"/>
    <col min="15879" max="15879" width="6" style="117" customWidth="1"/>
    <col min="15880" max="15880" width="10.7109375" style="117" customWidth="1"/>
    <col min="15881" max="15881" width="6.85546875" style="117" customWidth="1"/>
    <col min="15882" max="15882" width="4.5703125" style="117" customWidth="1"/>
    <col min="15883" max="15883" width="6.7109375" style="117" customWidth="1"/>
    <col min="15884" max="15884" width="6.140625" style="117" customWidth="1"/>
    <col min="15885" max="15885" width="5.5703125" style="117" customWidth="1"/>
    <col min="15886" max="15887" width="4.42578125" style="117" customWidth="1"/>
    <col min="15888" max="15888" width="5.42578125" style="117" customWidth="1"/>
    <col min="15889" max="15889" width="5.85546875" style="117" customWidth="1"/>
    <col min="15890" max="15890" width="3.42578125" style="117" customWidth="1"/>
    <col min="15891" max="16091" width="9.140625" style="117"/>
    <col min="16092" max="16092" width="2.5703125" style="117" customWidth="1"/>
    <col min="16093" max="16093" width="13.28515625" style="117" customWidth="1"/>
    <col min="16094" max="16095" width="2.42578125" style="117" customWidth="1"/>
    <col min="16096" max="16096" width="13.28515625" style="117" customWidth="1"/>
    <col min="16097" max="16097" width="2.42578125" style="117" customWidth="1"/>
    <col min="16098" max="16100" width="8.7109375" style="117" customWidth="1"/>
    <col min="16101" max="16103" width="12.140625" style="117" customWidth="1"/>
    <col min="16104" max="16128" width="9.140625" style="117"/>
    <col min="16129" max="16129" width="2.5703125" style="117" customWidth="1"/>
    <col min="16130" max="16130" width="10.28515625" style="117" customWidth="1"/>
    <col min="16131" max="16131" width="4.140625" style="117" customWidth="1"/>
    <col min="16132" max="16132" width="2.42578125" style="117" customWidth="1"/>
    <col min="16133" max="16133" width="10.85546875" style="117" customWidth="1"/>
    <col min="16134" max="16134" width="7.28515625" style="117" customWidth="1"/>
    <col min="16135" max="16135" width="6" style="117" customWidth="1"/>
    <col min="16136" max="16136" width="10.7109375" style="117" customWidth="1"/>
    <col min="16137" max="16137" width="6.85546875" style="117" customWidth="1"/>
    <col min="16138" max="16138" width="4.5703125" style="117" customWidth="1"/>
    <col min="16139" max="16139" width="6.7109375" style="117" customWidth="1"/>
    <col min="16140" max="16140" width="6.140625" style="117" customWidth="1"/>
    <col min="16141" max="16141" width="5.5703125" style="117" customWidth="1"/>
    <col min="16142" max="16143" width="4.42578125" style="117" customWidth="1"/>
    <col min="16144" max="16144" width="5.42578125" style="117" customWidth="1"/>
    <col min="16145" max="16145" width="5.85546875" style="117" customWidth="1"/>
    <col min="16146" max="16146" width="3.42578125" style="117" customWidth="1"/>
    <col min="16147" max="16347" width="9.140625" style="117"/>
    <col min="16348" max="16348" width="2.5703125" style="117" customWidth="1"/>
    <col min="16349" max="16349" width="13.28515625" style="117" customWidth="1"/>
    <col min="16350" max="16351" width="2.42578125" style="117" customWidth="1"/>
    <col min="16352" max="16352" width="13.28515625" style="117" customWidth="1"/>
    <col min="16353" max="16353" width="2.42578125" style="117" customWidth="1"/>
    <col min="16354" max="16356" width="8.7109375" style="117" customWidth="1"/>
    <col min="16357" max="16359" width="12.140625" style="117" customWidth="1"/>
    <col min="16360" max="16384" width="9.140625" style="117"/>
  </cols>
  <sheetData>
    <row r="1" spans="1:17" ht="29.25" customHeight="1" x14ac:dyDescent="0.15">
      <c r="N1" s="1103" t="s">
        <v>235</v>
      </c>
      <c r="O1" s="1103"/>
      <c r="P1" s="122" t="s">
        <v>132</v>
      </c>
      <c r="Q1" s="310"/>
    </row>
    <row r="2" spans="1:17" ht="36.75" customHeight="1" x14ac:dyDescent="0.15">
      <c r="A2" s="1104" t="s">
        <v>497</v>
      </c>
      <c r="B2" s="1104"/>
      <c r="C2" s="1104"/>
      <c r="D2" s="1104"/>
      <c r="E2" s="1104"/>
      <c r="F2" s="1104"/>
      <c r="G2" s="1104"/>
      <c r="H2" s="1104"/>
      <c r="I2" s="1105">
        <f>'[1]表（はじめに入力）'!D4</f>
        <v>0</v>
      </c>
      <c r="J2" s="1105"/>
      <c r="K2" s="1105"/>
      <c r="L2" s="1105"/>
      <c r="M2" s="1105"/>
      <c r="N2" s="1105"/>
      <c r="O2" s="1105"/>
      <c r="P2" s="1105"/>
      <c r="Q2" s="1105"/>
    </row>
    <row r="3" spans="1:17" ht="36.75" customHeight="1" thickBot="1" x14ac:dyDescent="0.2">
      <c r="A3" s="1106" t="s">
        <v>498</v>
      </c>
      <c r="B3" s="1106"/>
      <c r="C3" s="1106"/>
      <c r="D3" s="1106"/>
      <c r="E3" s="1106"/>
      <c r="F3" s="1106"/>
      <c r="G3" s="1106"/>
      <c r="H3" s="1106"/>
      <c r="I3" s="1107" t="s">
        <v>38</v>
      </c>
      <c r="J3" s="1108"/>
      <c r="K3" s="1109"/>
      <c r="L3" s="1109"/>
      <c r="M3" s="1109"/>
      <c r="N3" s="1109"/>
      <c r="O3" s="1109"/>
      <c r="P3" s="1109"/>
      <c r="Q3" s="1109"/>
    </row>
    <row r="4" spans="1:17" ht="30" customHeight="1" thickBot="1" x14ac:dyDescent="0.2">
      <c r="A4" s="1100" t="s">
        <v>499</v>
      </c>
      <c r="B4" s="1101"/>
      <c r="C4" s="1101"/>
      <c r="D4" s="1101"/>
      <c r="E4" s="1102"/>
      <c r="F4" s="1102"/>
      <c r="G4" s="1102"/>
      <c r="H4" s="1102"/>
      <c r="I4" s="727" t="s">
        <v>25</v>
      </c>
      <c r="J4" s="309"/>
      <c r="K4" s="309"/>
      <c r="L4" s="728" t="s">
        <v>20</v>
      </c>
      <c r="M4" s="729"/>
      <c r="N4" s="309" t="s">
        <v>500</v>
      </c>
      <c r="O4" s="309"/>
      <c r="P4" s="729"/>
      <c r="Q4" s="309" t="s">
        <v>501</v>
      </c>
    </row>
  </sheetData>
  <sheetProtection password="DDA1" sheet="1"/>
  <mergeCells count="8">
    <mergeCell ref="A4:D4"/>
    <mergeCell ref="E4:H4"/>
    <mergeCell ref="N1:O1"/>
    <mergeCell ref="A2:H2"/>
    <mergeCell ref="I2:Q2"/>
    <mergeCell ref="A3:H3"/>
    <mergeCell ref="I3:J3"/>
    <mergeCell ref="K3:Q3"/>
  </mergeCells>
  <phoneticPr fontId="1"/>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54</vt:i4>
      </vt:variant>
    </vt:vector>
  </HeadingPairs>
  <TitlesOfParts>
    <vt:vector size="105" baseType="lpstr">
      <vt:lpstr>入力の手引き</vt:lpstr>
      <vt:lpstr>表（はじめに入力）</vt:lpstr>
      <vt:lpstr>７－１</vt:lpstr>
      <vt:lpstr>７－２</vt:lpstr>
      <vt:lpstr>７－３</vt:lpstr>
      <vt:lpstr>帳簿</vt:lpstr>
      <vt:lpstr>検算用シート</vt:lpstr>
      <vt:lpstr>入力コード表</vt:lpstr>
      <vt:lpstr>領収書綴り　台紙</vt:lpstr>
      <vt:lpstr>通帳の写し　台紙</vt:lpstr>
      <vt:lpstr>報償費・旅費　別紙対応用</vt:lpstr>
      <vt:lpstr>事業精算 (1)</vt:lpstr>
      <vt:lpstr>事業精算 (2)</vt:lpstr>
      <vt:lpstr>事業精算 (3)</vt:lpstr>
      <vt:lpstr>事業精算 (4)</vt:lpstr>
      <vt:lpstr>事業精算 (5)</vt:lpstr>
      <vt:lpstr>事業精算 (6)</vt:lpstr>
      <vt:lpstr>事業精算 (7)</vt:lpstr>
      <vt:lpstr>事業精算 (8)</vt:lpstr>
      <vt:lpstr>事業精算 (9)</vt:lpstr>
      <vt:lpstr>事業精算 (10)</vt:lpstr>
      <vt:lpstr>事業精算 (11)</vt:lpstr>
      <vt:lpstr>事業精算 (12)</vt:lpstr>
      <vt:lpstr>事業精算 (13)</vt:lpstr>
      <vt:lpstr>事業精算 (14)</vt:lpstr>
      <vt:lpstr>事業精算 (15)</vt:lpstr>
      <vt:lpstr>事業精算 (16)</vt:lpstr>
      <vt:lpstr>事業精算 (17)</vt:lpstr>
      <vt:lpstr>事業精算 (18)</vt:lpstr>
      <vt:lpstr>事業精算 (19)</vt:lpstr>
      <vt:lpstr>事業精算 (20)</vt:lpstr>
      <vt:lpstr>事業精算 (21)</vt:lpstr>
      <vt:lpstr>事業精算 (22)</vt:lpstr>
      <vt:lpstr>事業精算 (23)</vt:lpstr>
      <vt:lpstr>事業精算 (24)</vt:lpstr>
      <vt:lpstr>事業精算 (25)</vt:lpstr>
      <vt:lpstr>事業精算 (26)</vt:lpstr>
      <vt:lpstr>事業精算 (27)</vt:lpstr>
      <vt:lpstr>事業精算 (28)</vt:lpstr>
      <vt:lpstr>事業精算 (29)</vt:lpstr>
      <vt:lpstr>事業精算 (30)</vt:lpstr>
      <vt:lpstr>事業精算 (31)</vt:lpstr>
      <vt:lpstr>事業精算 (32)</vt:lpstr>
      <vt:lpstr>事業精算 (33)</vt:lpstr>
      <vt:lpstr>事業精算 (34)</vt:lpstr>
      <vt:lpstr>事業精算 (35)</vt:lpstr>
      <vt:lpstr>事業精算 (36)</vt:lpstr>
      <vt:lpstr>事業精算 (37)</vt:lpstr>
      <vt:lpstr>事業精算 (38)</vt:lpstr>
      <vt:lpstr>事業精算 (39)</vt:lpstr>
      <vt:lpstr>事業精算 (40)</vt:lpstr>
      <vt:lpstr>'７－１'!Print_Area</vt:lpstr>
      <vt:lpstr>'７－２'!Print_Area</vt:lpstr>
      <vt:lpstr>'７－３'!Print_Area</vt:lpstr>
      <vt:lpstr>検算用シート!Print_Area</vt:lpstr>
      <vt:lpstr>'事業精算 (1)'!Print_Area</vt:lpstr>
      <vt:lpstr>'事業精算 (10)'!Print_Area</vt:lpstr>
      <vt:lpstr>'事業精算 (11)'!Print_Area</vt:lpstr>
      <vt:lpstr>'事業精算 (12)'!Print_Area</vt:lpstr>
      <vt:lpstr>'事業精算 (13)'!Print_Area</vt:lpstr>
      <vt:lpstr>'事業精算 (14)'!Print_Area</vt:lpstr>
      <vt:lpstr>'事業精算 (15)'!Print_Area</vt:lpstr>
      <vt:lpstr>'事業精算 (16)'!Print_Area</vt:lpstr>
      <vt:lpstr>'事業精算 (17)'!Print_Area</vt:lpstr>
      <vt:lpstr>'事業精算 (18)'!Print_Area</vt:lpstr>
      <vt:lpstr>'事業精算 (19)'!Print_Area</vt:lpstr>
      <vt:lpstr>'事業精算 (2)'!Print_Area</vt:lpstr>
      <vt:lpstr>'事業精算 (20)'!Print_Area</vt:lpstr>
      <vt:lpstr>'事業精算 (21)'!Print_Area</vt:lpstr>
      <vt:lpstr>'事業精算 (22)'!Print_Area</vt:lpstr>
      <vt:lpstr>'事業精算 (23)'!Print_Area</vt:lpstr>
      <vt:lpstr>'事業精算 (24)'!Print_Area</vt:lpstr>
      <vt:lpstr>'事業精算 (25)'!Print_Area</vt:lpstr>
      <vt:lpstr>'事業精算 (26)'!Print_Area</vt:lpstr>
      <vt:lpstr>'事業精算 (27)'!Print_Area</vt:lpstr>
      <vt:lpstr>'事業精算 (28)'!Print_Area</vt:lpstr>
      <vt:lpstr>'事業精算 (29)'!Print_Area</vt:lpstr>
      <vt:lpstr>'事業精算 (3)'!Print_Area</vt:lpstr>
      <vt:lpstr>'事業精算 (30)'!Print_Area</vt:lpstr>
      <vt:lpstr>'事業精算 (31)'!Print_Area</vt:lpstr>
      <vt:lpstr>'事業精算 (32)'!Print_Area</vt:lpstr>
      <vt:lpstr>'事業精算 (33)'!Print_Area</vt:lpstr>
      <vt:lpstr>'事業精算 (34)'!Print_Area</vt:lpstr>
      <vt:lpstr>'事業精算 (35)'!Print_Area</vt:lpstr>
      <vt:lpstr>'事業精算 (36)'!Print_Area</vt:lpstr>
      <vt:lpstr>'事業精算 (37)'!Print_Area</vt:lpstr>
      <vt:lpstr>'事業精算 (38)'!Print_Area</vt:lpstr>
      <vt:lpstr>'事業精算 (39)'!Print_Area</vt:lpstr>
      <vt:lpstr>'事業精算 (4)'!Print_Area</vt:lpstr>
      <vt:lpstr>'事業精算 (40)'!Print_Area</vt:lpstr>
      <vt:lpstr>'事業精算 (5)'!Print_Area</vt:lpstr>
      <vt:lpstr>'事業精算 (6)'!Print_Area</vt:lpstr>
      <vt:lpstr>'事業精算 (7)'!Print_Area</vt:lpstr>
      <vt:lpstr>'事業精算 (8)'!Print_Area</vt:lpstr>
      <vt:lpstr>'事業精算 (9)'!Print_Area</vt:lpstr>
      <vt:lpstr>帳簿!Print_Area</vt:lpstr>
      <vt:lpstr>'通帳の写し　台紙'!Print_Area</vt:lpstr>
      <vt:lpstr>入力コード表!Print_Area</vt:lpstr>
      <vt:lpstr>入力の手引き!Print_Area</vt:lpstr>
      <vt:lpstr>'表（はじめに入力）'!Print_Area</vt:lpstr>
      <vt:lpstr>'報償費・旅費　別紙対応用'!Print_Area</vt:lpstr>
      <vt:lpstr>'領収書綴り　台紙'!Print_Area</vt:lpstr>
      <vt:lpstr>'７－２'!Print_Titles</vt:lpstr>
      <vt:lpstr>'７－３'!Print_Titles</vt:lpstr>
      <vt:lpstr>帳簿!Print_Titles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T050</dc:creator>
  <cp:lastModifiedBy>g-ktr2018</cp:lastModifiedBy>
  <cp:lastPrinted>2020-12-21T08:57:34Z</cp:lastPrinted>
  <dcterms:created xsi:type="dcterms:W3CDTF">2009-06-08T01:14:45Z</dcterms:created>
  <dcterms:modified xsi:type="dcterms:W3CDTF">2022-06-10T02:21:16Z</dcterms:modified>
</cp:coreProperties>
</file>